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\Desktop\5\"/>
    </mc:Choice>
  </mc:AlternateContent>
  <bookViews>
    <workbookView xWindow="0" yWindow="0" windowWidth="23040" windowHeight="8616" firstSheet="1" activeTab="1"/>
  </bookViews>
  <sheets>
    <sheet name="2021" sheetId="7" state="hidden" r:id="rId1"/>
    <sheet name="2021-2022" sheetId="13" r:id="rId2"/>
    <sheet name="Условия работы" sheetId="14" r:id="rId3"/>
    <sheet name="лето рабочий" sheetId="4" state="hidden" r:id="rId4"/>
  </sheets>
  <externalReferences>
    <externalReference r:id="rId5"/>
  </externalReferences>
  <definedNames>
    <definedName name="_xlnm._FilterDatabase" localSheetId="0" hidden="1">'2021'!$G$24:$R$365</definedName>
    <definedName name="_xlnm._FilterDatabase" localSheetId="1" hidden="1">'2021-2022'!$B$15:$M$156</definedName>
    <definedName name="_xlnm._FilterDatabase" localSheetId="3" hidden="1">'лето рабочий'!$B$4:$S$176</definedName>
    <definedName name="ALVPRX" localSheetId="1">#REF!</definedName>
    <definedName name="ALVPRX" localSheetId="2">#REF!</definedName>
    <definedName name="ALVPRX">#REF!</definedName>
    <definedName name="chek">'2021-2022'!$B$17:$O$153</definedName>
    <definedName name="COMPALV" localSheetId="1">#REF!</definedName>
    <definedName name="COMPALV" localSheetId="2">#REF!</definedName>
    <definedName name="COMPALV">#REF!</definedName>
    <definedName name="Excel_BuiltIn_Print_Area_2" localSheetId="1">#REF!</definedName>
    <definedName name="Excel_BuiltIn_Print_Area_2" localSheetId="2">#REF!</definedName>
    <definedName name="Excel_BuiltIn_Print_Area_2">#REF!</definedName>
    <definedName name="Excel_BuiltIn_Print_Area_2_1" localSheetId="1">#REF!</definedName>
    <definedName name="Excel_BuiltIn_Print_Area_2_1" localSheetId="2">#REF!</definedName>
    <definedName name="Excel_BuiltIn_Print_Area_2_1">#REF!</definedName>
    <definedName name="Excel_BuiltIn_Print_Area_2_1_1" localSheetId="1">#REF!</definedName>
    <definedName name="Excel_BuiltIn_Print_Area_2_1_1" localSheetId="2">#REF!</definedName>
    <definedName name="Excel_BuiltIn_Print_Area_2_1_1">#REF!</definedName>
    <definedName name="frg">#REF!</definedName>
    <definedName name="frig">#REF!</definedName>
    <definedName name="frig21">#REF!</definedName>
    <definedName name="friggoo">#REF!</definedName>
    <definedName name="frigo" localSheetId="0">#REF!</definedName>
    <definedName name="frigo">'лето рабочий'!$B$5:$N$176</definedName>
    <definedName name="frigogo">'2021'!$A$24:$R$174</definedName>
    <definedName name="frigoo">#REF!</definedName>
    <definedName name="HYDNUM" localSheetId="1">#REF!</definedName>
    <definedName name="HYDNUM" localSheetId="2">#REF!</definedName>
    <definedName name="HYDNUM">#REF!</definedName>
    <definedName name="kas">#REF!</definedName>
    <definedName name="klub">#REF!</definedName>
    <definedName name="negot">#REF!</definedName>
    <definedName name="nesklad">#REF!</definedName>
    <definedName name="notready" localSheetId="2">#REF!</definedName>
    <definedName name="notready">#REF!</definedName>
    <definedName name="PDXCOMP" localSheetId="1">#REF!</definedName>
    <definedName name="PDXCOMP" localSheetId="2">#REF!</definedName>
    <definedName name="PDXCOMP">#REF!</definedName>
    <definedName name="PDXSPR" localSheetId="1">[1]PDX!#REF!</definedName>
    <definedName name="PDXSPR">[1]PDX!#REF!</definedName>
    <definedName name="ready">#REF!</definedName>
    <definedName name="ROYAL" localSheetId="1">#REF!</definedName>
    <definedName name="ROYAL" localSheetId="2">#REF!</definedName>
    <definedName name="ROYAL">#REF!</definedName>
    <definedName name="tab" localSheetId="1">#REF!</definedName>
    <definedName name="tab" localSheetId="2">#REF!</definedName>
    <definedName name="tab">#REF!</definedName>
    <definedName name="table" localSheetId="1">'2021-2022'!$B$15:$B$153</definedName>
    <definedName name="table" localSheetId="2">#REF!</definedName>
    <definedName name="table">#REF!</definedName>
    <definedName name="tabt" localSheetId="1">#REF!</definedName>
    <definedName name="tabt" localSheetId="2">#REF!</definedName>
    <definedName name="tabt">#REF!</definedName>
    <definedName name="tabtabt" localSheetId="1">#REF!</definedName>
    <definedName name="tabtabt" localSheetId="2">#REF!</definedName>
    <definedName name="tabtabt">#REF!</definedName>
    <definedName name="tseny">#REF!</definedName>
    <definedName name="zem">#REF!</definedName>
    <definedName name="zeml">#REF!</definedName>
    <definedName name="Склады" localSheetId="0">#REF!</definedName>
    <definedName name="Склады" localSheetId="1">#REF!</definedName>
    <definedName name="Склады" localSheetId="2">#REF!</definedName>
    <definedName name="Склады">#REF!</definedName>
    <definedName name="ылдфв" localSheetId="2">#REF!</definedName>
    <definedName name="ылдф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3" l="1"/>
  <c r="J12" i="13"/>
  <c r="J11" i="13"/>
  <c r="J10" i="13"/>
  <c r="J9" i="13"/>
  <c r="K8" i="13"/>
  <c r="N17" i="13" l="1"/>
  <c r="N153" i="13"/>
  <c r="L153" i="13"/>
  <c r="K153" i="13"/>
  <c r="N152" i="13"/>
  <c r="L152" i="13"/>
  <c r="K152" i="13"/>
  <c r="N151" i="13"/>
  <c r="L151" i="13"/>
  <c r="K151" i="13"/>
  <c r="N150" i="13"/>
  <c r="L150" i="13"/>
  <c r="K150" i="13"/>
  <c r="N149" i="13"/>
  <c r="L149" i="13"/>
  <c r="K149" i="13"/>
  <c r="N148" i="13"/>
  <c r="L148" i="13"/>
  <c r="K148" i="13"/>
  <c r="N147" i="13"/>
  <c r="L147" i="13"/>
  <c r="K147" i="13"/>
  <c r="N146" i="13"/>
  <c r="L146" i="13"/>
  <c r="K146" i="13"/>
  <c r="N145" i="13"/>
  <c r="L145" i="13"/>
  <c r="K145" i="13"/>
  <c r="N144" i="13"/>
  <c r="L144" i="13"/>
  <c r="K144" i="13"/>
  <c r="N143" i="13"/>
  <c r="L143" i="13"/>
  <c r="K143" i="13"/>
  <c r="N142" i="13"/>
  <c r="L142" i="13"/>
  <c r="K142" i="13"/>
  <c r="N141" i="13"/>
  <c r="L141" i="13"/>
  <c r="K141" i="13"/>
  <c r="N140" i="13"/>
  <c r="L140" i="13"/>
  <c r="K140" i="13"/>
  <c r="N139" i="13"/>
  <c r="L139" i="13"/>
  <c r="K139" i="13"/>
  <c r="N138" i="13"/>
  <c r="L138" i="13"/>
  <c r="K138" i="13"/>
  <c r="N137" i="13"/>
  <c r="L137" i="13"/>
  <c r="K137" i="13"/>
  <c r="N136" i="13"/>
  <c r="L136" i="13"/>
  <c r="K136" i="13"/>
  <c r="N135" i="13"/>
  <c r="L135" i="13"/>
  <c r="K135" i="13"/>
  <c r="N134" i="13"/>
  <c r="L134" i="13"/>
  <c r="K134" i="13"/>
  <c r="N133" i="13"/>
  <c r="L133" i="13"/>
  <c r="K133" i="13"/>
  <c r="N132" i="13"/>
  <c r="L132" i="13"/>
  <c r="K132" i="13"/>
  <c r="N130" i="13"/>
  <c r="L130" i="13"/>
  <c r="K130" i="13"/>
  <c r="N129" i="13"/>
  <c r="L129" i="13"/>
  <c r="K129" i="13"/>
  <c r="N128" i="13"/>
  <c r="L128" i="13"/>
  <c r="K128" i="13"/>
  <c r="N127" i="13"/>
  <c r="L127" i="13"/>
  <c r="K127" i="13"/>
  <c r="N126" i="13"/>
  <c r="L126" i="13"/>
  <c r="K126" i="13"/>
  <c r="N125" i="13"/>
  <c r="L125" i="13"/>
  <c r="K125" i="13"/>
  <c r="N124" i="13"/>
  <c r="L124" i="13"/>
  <c r="K124" i="13"/>
  <c r="N123" i="13"/>
  <c r="L123" i="13"/>
  <c r="K123" i="13"/>
  <c r="N122" i="13"/>
  <c r="L122" i="13"/>
  <c r="K122" i="13"/>
  <c r="L121" i="13"/>
  <c r="K121" i="13"/>
  <c r="N120" i="13"/>
  <c r="L120" i="13"/>
  <c r="K120" i="13"/>
  <c r="N119" i="13"/>
  <c r="L119" i="13"/>
  <c r="K119" i="13"/>
  <c r="N118" i="13"/>
  <c r="L118" i="13"/>
  <c r="K118" i="13"/>
  <c r="N117" i="13"/>
  <c r="L117" i="13"/>
  <c r="K117" i="13"/>
  <c r="N116" i="13"/>
  <c r="L116" i="13"/>
  <c r="K116" i="13"/>
  <c r="N115" i="13"/>
  <c r="L115" i="13"/>
  <c r="K115" i="13"/>
  <c r="N114" i="13"/>
  <c r="L114" i="13"/>
  <c r="K114" i="13"/>
  <c r="N113" i="13"/>
  <c r="L113" i="13"/>
  <c r="K113" i="13"/>
  <c r="N112" i="13"/>
  <c r="L112" i="13"/>
  <c r="K112" i="13"/>
  <c r="N111" i="13"/>
  <c r="L111" i="13"/>
  <c r="K111" i="13"/>
  <c r="N110" i="13"/>
  <c r="L110" i="13"/>
  <c r="K110" i="13"/>
  <c r="N109" i="13"/>
  <c r="L109" i="13"/>
  <c r="K109" i="13"/>
  <c r="N108" i="13"/>
  <c r="L108" i="13"/>
  <c r="K108" i="13"/>
  <c r="N107" i="13"/>
  <c r="L107" i="13"/>
  <c r="K107" i="13"/>
  <c r="N106" i="13"/>
  <c r="L106" i="13"/>
  <c r="K106" i="13"/>
  <c r="N105" i="13"/>
  <c r="L105" i="13"/>
  <c r="K105" i="13"/>
  <c r="N104" i="13"/>
  <c r="L104" i="13"/>
  <c r="K104" i="13"/>
  <c r="N103" i="13"/>
  <c r="L103" i="13"/>
  <c r="K103" i="13"/>
  <c r="N102" i="13"/>
  <c r="L102" i="13"/>
  <c r="K102" i="13"/>
  <c r="N101" i="13"/>
  <c r="L101" i="13"/>
  <c r="K101" i="13"/>
  <c r="N100" i="13"/>
  <c r="L100" i="13"/>
  <c r="K100" i="13"/>
  <c r="N99" i="13"/>
  <c r="L99" i="13"/>
  <c r="K99" i="13"/>
  <c r="N98" i="13"/>
  <c r="L98" i="13"/>
  <c r="K98" i="13"/>
  <c r="N97" i="13"/>
  <c r="L97" i="13"/>
  <c r="K97" i="13"/>
  <c r="N96" i="13"/>
  <c r="L96" i="13"/>
  <c r="K96" i="13"/>
  <c r="N95" i="13"/>
  <c r="L95" i="13"/>
  <c r="K95" i="13"/>
  <c r="N94" i="13"/>
  <c r="L94" i="13"/>
  <c r="K94" i="13"/>
  <c r="N93" i="13"/>
  <c r="L93" i="13"/>
  <c r="K93" i="13"/>
  <c r="N92" i="13"/>
  <c r="L92" i="13"/>
  <c r="K92" i="13"/>
  <c r="N91" i="13"/>
  <c r="L91" i="13"/>
  <c r="K91" i="13"/>
  <c r="N90" i="13"/>
  <c r="L90" i="13"/>
  <c r="K90" i="13"/>
  <c r="N89" i="13"/>
  <c r="L89" i="13"/>
  <c r="K89" i="13"/>
  <c r="N88" i="13"/>
  <c r="L88" i="13"/>
  <c r="K88" i="13"/>
  <c r="N87" i="13"/>
  <c r="L87" i="13"/>
  <c r="K87" i="13"/>
  <c r="N86" i="13"/>
  <c r="L86" i="13"/>
  <c r="K86" i="13"/>
  <c r="N85" i="13"/>
  <c r="L85" i="13"/>
  <c r="K85" i="13"/>
  <c r="N84" i="13"/>
  <c r="L84" i="13"/>
  <c r="K84" i="13"/>
  <c r="N83" i="13"/>
  <c r="L83" i="13"/>
  <c r="K83" i="13"/>
  <c r="N82" i="13"/>
  <c r="L82" i="13"/>
  <c r="K82" i="13"/>
  <c r="N81" i="13"/>
  <c r="L81" i="13"/>
  <c r="K81" i="13"/>
  <c r="N80" i="13"/>
  <c r="L80" i="13"/>
  <c r="K80" i="13"/>
  <c r="N79" i="13"/>
  <c r="L79" i="13"/>
  <c r="K79" i="13"/>
  <c r="N78" i="13"/>
  <c r="L78" i="13"/>
  <c r="K78" i="13"/>
  <c r="N77" i="13"/>
  <c r="L77" i="13"/>
  <c r="K77" i="13"/>
  <c r="N76" i="13"/>
  <c r="L76" i="13"/>
  <c r="K76" i="13"/>
  <c r="N75" i="13"/>
  <c r="L75" i="13"/>
  <c r="K75" i="13"/>
  <c r="N74" i="13"/>
  <c r="L74" i="13"/>
  <c r="K74" i="13"/>
  <c r="N73" i="13"/>
  <c r="L73" i="13"/>
  <c r="K73" i="13"/>
  <c r="N72" i="13"/>
  <c r="L72" i="13"/>
  <c r="K72" i="13"/>
  <c r="N71" i="13"/>
  <c r="L71" i="13"/>
  <c r="K71" i="13"/>
  <c r="N70" i="13"/>
  <c r="L70" i="13"/>
  <c r="K70" i="13"/>
  <c r="N69" i="13"/>
  <c r="L69" i="13"/>
  <c r="K69" i="13"/>
  <c r="N68" i="13"/>
  <c r="L68" i="13"/>
  <c r="K68" i="13"/>
  <c r="N67" i="13"/>
  <c r="L67" i="13"/>
  <c r="K67" i="13"/>
  <c r="N66" i="13"/>
  <c r="L66" i="13"/>
  <c r="K66" i="13"/>
  <c r="N65" i="13"/>
  <c r="L65" i="13"/>
  <c r="K65" i="13"/>
  <c r="N64" i="13"/>
  <c r="L64" i="13"/>
  <c r="K64" i="13"/>
  <c r="N63" i="13"/>
  <c r="L63" i="13"/>
  <c r="K63" i="13"/>
  <c r="N62" i="13"/>
  <c r="L62" i="13"/>
  <c r="K62" i="13"/>
  <c r="N61" i="13"/>
  <c r="L61" i="13"/>
  <c r="K61" i="13"/>
  <c r="N60" i="13"/>
  <c r="L60" i="13"/>
  <c r="K60" i="13"/>
  <c r="N59" i="13"/>
  <c r="L59" i="13"/>
  <c r="K59" i="13"/>
  <c r="N58" i="13"/>
  <c r="L58" i="13"/>
  <c r="K58" i="13"/>
  <c r="N57" i="13"/>
  <c r="L57" i="13"/>
  <c r="K57" i="13"/>
  <c r="N56" i="13"/>
  <c r="L56" i="13"/>
  <c r="K56" i="13"/>
  <c r="N55" i="13"/>
  <c r="L55" i="13"/>
  <c r="K55" i="13"/>
  <c r="N54" i="13"/>
  <c r="L54" i="13"/>
  <c r="K54" i="13"/>
  <c r="N53" i="13"/>
  <c r="L53" i="13"/>
  <c r="K53" i="13"/>
  <c r="N52" i="13"/>
  <c r="L52" i="13"/>
  <c r="K52" i="13"/>
  <c r="N51" i="13"/>
  <c r="L51" i="13"/>
  <c r="K51" i="13"/>
  <c r="N50" i="13"/>
  <c r="L50" i="13"/>
  <c r="K50" i="13"/>
  <c r="N49" i="13"/>
  <c r="L49" i="13"/>
  <c r="K49" i="13"/>
  <c r="N48" i="13"/>
  <c r="L48" i="13"/>
  <c r="K48" i="13"/>
  <c r="N47" i="13"/>
  <c r="L47" i="13"/>
  <c r="K47" i="13"/>
  <c r="N46" i="13"/>
  <c r="L46" i="13"/>
  <c r="K46" i="13"/>
  <c r="N45" i="13"/>
  <c r="L45" i="13"/>
  <c r="K45" i="13"/>
  <c r="N44" i="13"/>
  <c r="L44" i="13"/>
  <c r="K44" i="13"/>
  <c r="N43" i="13"/>
  <c r="L43" i="13"/>
  <c r="K43" i="13"/>
  <c r="N42" i="13"/>
  <c r="L42" i="13"/>
  <c r="K42" i="13"/>
  <c r="N41" i="13"/>
  <c r="L41" i="13"/>
  <c r="K41" i="13"/>
  <c r="N40" i="13"/>
  <c r="L40" i="13"/>
  <c r="K40" i="13"/>
  <c r="N39" i="13"/>
  <c r="L39" i="13"/>
  <c r="K39" i="13"/>
  <c r="N38" i="13"/>
  <c r="L38" i="13"/>
  <c r="K38" i="13"/>
  <c r="N37" i="13"/>
  <c r="L37" i="13"/>
  <c r="K37" i="13"/>
  <c r="N36" i="13"/>
  <c r="L36" i="13"/>
  <c r="K36" i="13"/>
  <c r="N35" i="13"/>
  <c r="L35" i="13"/>
  <c r="K35" i="13"/>
  <c r="N34" i="13"/>
  <c r="L34" i="13"/>
  <c r="K34" i="13"/>
  <c r="N33" i="13"/>
  <c r="L33" i="13"/>
  <c r="K33" i="13"/>
  <c r="N32" i="13"/>
  <c r="L32" i="13"/>
  <c r="K32" i="13"/>
  <c r="N31" i="13"/>
  <c r="L31" i="13"/>
  <c r="K31" i="13"/>
  <c r="N30" i="13"/>
  <c r="L30" i="13"/>
  <c r="K30" i="13"/>
  <c r="N29" i="13"/>
  <c r="L29" i="13"/>
  <c r="K29" i="13"/>
  <c r="N28" i="13"/>
  <c r="L28" i="13"/>
  <c r="K28" i="13"/>
  <c r="N27" i="13"/>
  <c r="L27" i="13"/>
  <c r="K27" i="13"/>
  <c r="N26" i="13"/>
  <c r="L26" i="13"/>
  <c r="K26" i="13"/>
  <c r="N25" i="13"/>
  <c r="L25" i="13"/>
  <c r="K25" i="13"/>
  <c r="N24" i="13"/>
  <c r="L24" i="13"/>
  <c r="K24" i="13"/>
  <c r="N23" i="13"/>
  <c r="L23" i="13"/>
  <c r="K23" i="13"/>
  <c r="N22" i="13"/>
  <c r="L22" i="13"/>
  <c r="K22" i="13"/>
  <c r="N21" i="13"/>
  <c r="L21" i="13"/>
  <c r="K21" i="13"/>
  <c r="N20" i="13"/>
  <c r="L20" i="13"/>
  <c r="K20" i="13"/>
  <c r="N19" i="13"/>
  <c r="L19" i="13"/>
  <c r="K19" i="13"/>
  <c r="N18" i="13"/>
  <c r="L18" i="13"/>
  <c r="K18" i="13"/>
  <c r="L17" i="13"/>
  <c r="K17" i="13"/>
  <c r="K12" i="13"/>
  <c r="K11" i="13"/>
  <c r="K10" i="13"/>
  <c r="K9" i="13"/>
  <c r="J155" i="13" l="1"/>
  <c r="J154" i="13"/>
  <c r="J156" i="13" l="1"/>
  <c r="E169" i="7" l="1"/>
  <c r="E170" i="7"/>
  <c r="E171" i="7"/>
  <c r="E168" i="7"/>
  <c r="E134" i="7"/>
  <c r="E135" i="7"/>
  <c r="E136" i="7"/>
  <c r="E133" i="7"/>
  <c r="E132" i="7"/>
  <c r="E85" i="7"/>
  <c r="E82" i="7"/>
  <c r="E78" i="7"/>
  <c r="E61" i="7"/>
  <c r="E60" i="7"/>
  <c r="E57" i="7"/>
  <c r="E52" i="7"/>
  <c r="E48" i="7"/>
  <c r="E49" i="7"/>
  <c r="E47" i="7"/>
  <c r="E295" i="7"/>
  <c r="E274" i="7"/>
  <c r="E249" i="7"/>
  <c r="E209" i="7"/>
  <c r="E183" i="7"/>
  <c r="E156" i="7"/>
  <c r="E104" i="7"/>
  <c r="Q365" i="7" l="1"/>
  <c r="P365" i="7"/>
  <c r="Q364" i="7"/>
  <c r="P364" i="7"/>
  <c r="Q363" i="7"/>
  <c r="P363" i="7"/>
  <c r="Q362" i="7"/>
  <c r="P362" i="7"/>
  <c r="Q361" i="7"/>
  <c r="P361" i="7"/>
  <c r="Q360" i="7"/>
  <c r="P360" i="7"/>
  <c r="Q359" i="7"/>
  <c r="P359" i="7"/>
  <c r="Q358" i="7"/>
  <c r="P358" i="7"/>
  <c r="Q357" i="7"/>
  <c r="P357" i="7"/>
  <c r="Q356" i="7"/>
  <c r="P356" i="7"/>
  <c r="Q355" i="7"/>
  <c r="P355" i="7"/>
  <c r="Q354" i="7"/>
  <c r="P354" i="7"/>
  <c r="Q353" i="7"/>
  <c r="P353" i="7"/>
  <c r="Q352" i="7"/>
  <c r="P352" i="7"/>
  <c r="Q351" i="7"/>
  <c r="P351" i="7"/>
  <c r="Q350" i="7"/>
  <c r="P350" i="7"/>
  <c r="Q349" i="7"/>
  <c r="P349" i="7"/>
  <c r="Q348" i="7"/>
  <c r="P348" i="7"/>
  <c r="Q347" i="7"/>
  <c r="P347" i="7"/>
  <c r="Q346" i="7"/>
  <c r="P346" i="7"/>
  <c r="Q345" i="7"/>
  <c r="P345" i="7"/>
  <c r="Q344" i="7"/>
  <c r="P344" i="7"/>
  <c r="Q343" i="7"/>
  <c r="P343" i="7"/>
  <c r="Q342" i="7"/>
  <c r="P342" i="7"/>
  <c r="Q341" i="7"/>
  <c r="P341" i="7"/>
  <c r="Q340" i="7"/>
  <c r="P340" i="7"/>
  <c r="Q339" i="7"/>
  <c r="P339" i="7"/>
  <c r="Q338" i="7"/>
  <c r="P338" i="7"/>
  <c r="Q337" i="7"/>
  <c r="P337" i="7"/>
  <c r="Q336" i="7"/>
  <c r="P336" i="7"/>
  <c r="Q335" i="7"/>
  <c r="P335" i="7"/>
  <c r="Q334" i="7"/>
  <c r="P334" i="7"/>
  <c r="Q333" i="7"/>
  <c r="P333" i="7"/>
  <c r="Q332" i="7"/>
  <c r="P332" i="7"/>
  <c r="Q331" i="7"/>
  <c r="P331" i="7"/>
  <c r="Q330" i="7"/>
  <c r="P330" i="7"/>
  <c r="Q329" i="7"/>
  <c r="P329" i="7"/>
  <c r="Q328" i="7"/>
  <c r="P328" i="7"/>
  <c r="Q327" i="7"/>
  <c r="P327" i="7"/>
  <c r="Q326" i="7"/>
  <c r="P326" i="7"/>
  <c r="Q325" i="7"/>
  <c r="P325" i="7"/>
  <c r="Q324" i="7"/>
  <c r="P324" i="7"/>
  <c r="Q323" i="7"/>
  <c r="P323" i="7"/>
  <c r="Q322" i="7"/>
  <c r="P322" i="7"/>
  <c r="Q321" i="7"/>
  <c r="P321" i="7"/>
  <c r="Q320" i="7"/>
  <c r="P320" i="7"/>
  <c r="Q319" i="7"/>
  <c r="P319" i="7"/>
  <c r="Q318" i="7"/>
  <c r="P318" i="7"/>
  <c r="Q317" i="7"/>
  <c r="P317" i="7"/>
  <c r="Q316" i="7"/>
  <c r="P316" i="7"/>
  <c r="Q315" i="7"/>
  <c r="P315" i="7"/>
  <c r="Q314" i="7"/>
  <c r="P314" i="7"/>
  <c r="Q313" i="7"/>
  <c r="P313" i="7"/>
  <c r="Q312" i="7"/>
  <c r="P312" i="7"/>
  <c r="Q311" i="7"/>
  <c r="P311" i="7"/>
  <c r="Q310" i="7"/>
  <c r="P310" i="7"/>
  <c r="Q309" i="7"/>
  <c r="P309" i="7"/>
  <c r="Q308" i="7"/>
  <c r="P308" i="7"/>
  <c r="Q307" i="7"/>
  <c r="P307" i="7"/>
  <c r="Q306" i="7"/>
  <c r="P306" i="7"/>
  <c r="Q305" i="7"/>
  <c r="P305" i="7"/>
  <c r="Q304" i="7"/>
  <c r="P304" i="7"/>
  <c r="Q303" i="7"/>
  <c r="P303" i="7"/>
  <c r="Q302" i="7"/>
  <c r="P302" i="7"/>
  <c r="Q301" i="7"/>
  <c r="P301" i="7"/>
  <c r="Q300" i="7"/>
  <c r="P300" i="7"/>
  <c r="Q299" i="7"/>
  <c r="P299" i="7"/>
  <c r="Q298" i="7"/>
  <c r="P298" i="7"/>
  <c r="Q297" i="7"/>
  <c r="P297" i="7"/>
  <c r="Q296" i="7"/>
  <c r="P296" i="7"/>
  <c r="Q295" i="7"/>
  <c r="P295" i="7"/>
  <c r="Q294" i="7"/>
  <c r="P294" i="7"/>
  <c r="Q293" i="7"/>
  <c r="P293" i="7"/>
  <c r="Q292" i="7"/>
  <c r="P292" i="7"/>
  <c r="Q291" i="7"/>
  <c r="P291" i="7"/>
  <c r="Q290" i="7"/>
  <c r="P290" i="7"/>
  <c r="Q289" i="7"/>
  <c r="P289" i="7"/>
  <c r="Q288" i="7"/>
  <c r="P288" i="7"/>
  <c r="Q287" i="7"/>
  <c r="P287" i="7"/>
  <c r="Q286" i="7"/>
  <c r="P286" i="7"/>
  <c r="Q285" i="7"/>
  <c r="P285" i="7"/>
  <c r="Q284" i="7"/>
  <c r="P284" i="7"/>
  <c r="Q283" i="7"/>
  <c r="P283" i="7"/>
  <c r="Q282" i="7"/>
  <c r="P282" i="7"/>
  <c r="Q281" i="7"/>
  <c r="P281" i="7"/>
  <c r="Q280" i="7"/>
  <c r="P280" i="7"/>
  <c r="Q279" i="7"/>
  <c r="P279" i="7"/>
  <c r="Q278" i="7"/>
  <c r="P278" i="7"/>
  <c r="Q277" i="7"/>
  <c r="P277" i="7"/>
  <c r="Q276" i="7"/>
  <c r="P276" i="7"/>
  <c r="Q275" i="7"/>
  <c r="P275" i="7"/>
  <c r="Q274" i="7"/>
  <c r="P274" i="7"/>
  <c r="Q273" i="7"/>
  <c r="P273" i="7"/>
  <c r="Q272" i="7"/>
  <c r="P272" i="7"/>
  <c r="Q271" i="7"/>
  <c r="P271" i="7"/>
  <c r="Q270" i="7"/>
  <c r="P270" i="7"/>
  <c r="Q269" i="7"/>
  <c r="P269" i="7"/>
  <c r="Q268" i="7"/>
  <c r="P268" i="7"/>
  <c r="Q267" i="7"/>
  <c r="P267" i="7"/>
  <c r="Q266" i="7"/>
  <c r="P266" i="7"/>
  <c r="Q265" i="7"/>
  <c r="P265" i="7"/>
  <c r="Q264" i="7"/>
  <c r="P264" i="7"/>
  <c r="Q263" i="7"/>
  <c r="P263" i="7"/>
  <c r="Q262" i="7"/>
  <c r="P262" i="7"/>
  <c r="Q261" i="7"/>
  <c r="P261" i="7"/>
  <c r="Q260" i="7"/>
  <c r="P260" i="7"/>
  <c r="Q259" i="7"/>
  <c r="P259" i="7"/>
  <c r="Q258" i="7"/>
  <c r="P258" i="7"/>
  <c r="Q257" i="7"/>
  <c r="P257" i="7"/>
  <c r="Q256" i="7"/>
  <c r="P256" i="7"/>
  <c r="Q255" i="7"/>
  <c r="P255" i="7"/>
  <c r="Q254" i="7"/>
  <c r="P254" i="7"/>
  <c r="Q253" i="7"/>
  <c r="P253" i="7"/>
  <c r="Q252" i="7"/>
  <c r="P252" i="7"/>
  <c r="Q251" i="7"/>
  <c r="P251" i="7"/>
  <c r="Q250" i="7"/>
  <c r="P250" i="7"/>
  <c r="Q249" i="7"/>
  <c r="P249" i="7"/>
  <c r="Q248" i="7"/>
  <c r="P248" i="7"/>
  <c r="Q247" i="7"/>
  <c r="P247" i="7"/>
  <c r="Q246" i="7"/>
  <c r="P246" i="7"/>
  <c r="Q245" i="7"/>
  <c r="P245" i="7"/>
  <c r="Q244" i="7"/>
  <c r="P244" i="7"/>
  <c r="Q243" i="7"/>
  <c r="P243" i="7"/>
  <c r="Q242" i="7"/>
  <c r="P242" i="7"/>
  <c r="Q241" i="7"/>
  <c r="P241" i="7"/>
  <c r="Q240" i="7"/>
  <c r="P240" i="7"/>
  <c r="Q239" i="7"/>
  <c r="P239" i="7"/>
  <c r="Q238" i="7"/>
  <c r="P238" i="7"/>
  <c r="Q237" i="7"/>
  <c r="P237" i="7"/>
  <c r="Q236" i="7"/>
  <c r="P236" i="7"/>
  <c r="Q235" i="7"/>
  <c r="P235" i="7"/>
  <c r="Q234" i="7"/>
  <c r="P234" i="7"/>
  <c r="Q233" i="7"/>
  <c r="P233" i="7"/>
  <c r="Q232" i="7"/>
  <c r="P232" i="7"/>
  <c r="Q231" i="7"/>
  <c r="P231" i="7"/>
  <c r="Q230" i="7"/>
  <c r="P230" i="7"/>
  <c r="Q229" i="7"/>
  <c r="P229" i="7"/>
  <c r="Q228" i="7"/>
  <c r="P228" i="7"/>
  <c r="Q227" i="7"/>
  <c r="P227" i="7"/>
  <c r="Q226" i="7"/>
  <c r="P226" i="7"/>
  <c r="Q225" i="7"/>
  <c r="P225" i="7"/>
  <c r="Q224" i="7"/>
  <c r="P224" i="7"/>
  <c r="Q223" i="7"/>
  <c r="P223" i="7"/>
  <c r="Q222" i="7"/>
  <c r="P222" i="7"/>
  <c r="Q221" i="7"/>
  <c r="P221" i="7"/>
  <c r="Q220" i="7"/>
  <c r="P220" i="7"/>
  <c r="Q219" i="7"/>
  <c r="P219" i="7"/>
  <c r="Q218" i="7"/>
  <c r="P218" i="7"/>
  <c r="Q217" i="7"/>
  <c r="P217" i="7"/>
  <c r="Q216" i="7"/>
  <c r="P216" i="7"/>
  <c r="Q215" i="7"/>
  <c r="P215" i="7"/>
  <c r="Q214" i="7"/>
  <c r="P214" i="7"/>
  <c r="Q213" i="7"/>
  <c r="P213" i="7"/>
  <c r="Q212" i="7"/>
  <c r="P212" i="7"/>
  <c r="Q211" i="7"/>
  <c r="P211" i="7"/>
  <c r="Q210" i="7"/>
  <c r="P210" i="7"/>
  <c r="Q209" i="7"/>
  <c r="P209" i="7"/>
  <c r="Q208" i="7"/>
  <c r="P208" i="7"/>
  <c r="Q207" i="7"/>
  <c r="P207" i="7"/>
  <c r="Q206" i="7"/>
  <c r="P206" i="7"/>
  <c r="Q205" i="7"/>
  <c r="P205" i="7"/>
  <c r="Q204" i="7"/>
  <c r="P204" i="7"/>
  <c r="Q203" i="7"/>
  <c r="P203" i="7"/>
  <c r="Q202" i="7"/>
  <c r="P202" i="7"/>
  <c r="Q201" i="7"/>
  <c r="P201" i="7"/>
  <c r="Q200" i="7"/>
  <c r="P200" i="7"/>
  <c r="Q199" i="7"/>
  <c r="P199" i="7"/>
  <c r="Q198" i="7"/>
  <c r="P198" i="7"/>
  <c r="Q197" i="7"/>
  <c r="P197" i="7"/>
  <c r="Q196" i="7"/>
  <c r="P196" i="7"/>
  <c r="Q195" i="7"/>
  <c r="P195" i="7"/>
  <c r="Q194" i="7"/>
  <c r="P194" i="7"/>
  <c r="Q193" i="7"/>
  <c r="P193" i="7"/>
  <c r="Q192" i="7"/>
  <c r="P192" i="7"/>
  <c r="Q191" i="7"/>
  <c r="P191" i="7"/>
  <c r="Q190" i="7"/>
  <c r="P190" i="7"/>
  <c r="Q189" i="7"/>
  <c r="P189" i="7"/>
  <c r="Q188" i="7"/>
  <c r="P188" i="7"/>
  <c r="Q187" i="7"/>
  <c r="P187" i="7"/>
  <c r="Q186" i="7"/>
  <c r="P186" i="7"/>
  <c r="Q185" i="7"/>
  <c r="P185" i="7"/>
  <c r="Q184" i="7"/>
  <c r="P184" i="7"/>
  <c r="Q183" i="7"/>
  <c r="P183" i="7"/>
  <c r="Q182" i="7"/>
  <c r="P182" i="7"/>
  <c r="Q181" i="7"/>
  <c r="P181" i="7"/>
  <c r="Q180" i="7"/>
  <c r="P180" i="7"/>
  <c r="Q179" i="7"/>
  <c r="P179" i="7"/>
  <c r="Q178" i="7"/>
  <c r="P178" i="7"/>
  <c r="Q177" i="7"/>
  <c r="P177" i="7"/>
  <c r="Q176" i="7"/>
  <c r="P176" i="7"/>
  <c r="Q175" i="7"/>
  <c r="P175" i="7"/>
  <c r="Q174" i="7"/>
  <c r="P174" i="7"/>
  <c r="Q173" i="7"/>
  <c r="P173" i="7"/>
  <c r="Q172" i="7"/>
  <c r="P172" i="7"/>
  <c r="Q171" i="7"/>
  <c r="P171" i="7"/>
  <c r="Q170" i="7"/>
  <c r="P170" i="7"/>
  <c r="Q169" i="7"/>
  <c r="P169" i="7"/>
  <c r="Q168" i="7"/>
  <c r="P168" i="7"/>
  <c r="Q167" i="7"/>
  <c r="P167" i="7"/>
  <c r="Q166" i="7"/>
  <c r="P166" i="7"/>
  <c r="Q165" i="7"/>
  <c r="P165" i="7"/>
  <c r="Q164" i="7"/>
  <c r="P164" i="7"/>
  <c r="Q163" i="7"/>
  <c r="P163" i="7"/>
  <c r="Q162" i="7"/>
  <c r="P162" i="7"/>
  <c r="Q161" i="7"/>
  <c r="P161" i="7"/>
  <c r="Q160" i="7"/>
  <c r="P160" i="7"/>
  <c r="Q159" i="7"/>
  <c r="P159" i="7"/>
  <c r="Q158" i="7"/>
  <c r="P158" i="7"/>
  <c r="Q157" i="7"/>
  <c r="P157" i="7"/>
  <c r="Q156" i="7"/>
  <c r="P156" i="7"/>
  <c r="Q155" i="7"/>
  <c r="P155" i="7"/>
  <c r="Q154" i="7"/>
  <c r="P154" i="7"/>
  <c r="Q153" i="7"/>
  <c r="P153" i="7"/>
  <c r="Q152" i="7"/>
  <c r="P152" i="7"/>
  <c r="Q151" i="7"/>
  <c r="P151" i="7"/>
  <c r="Q150" i="7"/>
  <c r="P150" i="7"/>
  <c r="Q149" i="7"/>
  <c r="P149" i="7"/>
  <c r="Q148" i="7"/>
  <c r="P148" i="7"/>
  <c r="Q147" i="7"/>
  <c r="P147" i="7"/>
  <c r="Q146" i="7"/>
  <c r="P146" i="7"/>
  <c r="Q145" i="7"/>
  <c r="P145" i="7"/>
  <c r="Q144" i="7"/>
  <c r="P144" i="7"/>
  <c r="Q143" i="7"/>
  <c r="P143" i="7"/>
  <c r="Q142" i="7"/>
  <c r="P142" i="7"/>
  <c r="Q141" i="7"/>
  <c r="P141" i="7"/>
  <c r="Q140" i="7"/>
  <c r="P140" i="7"/>
  <c r="Q139" i="7"/>
  <c r="P139" i="7"/>
  <c r="Q138" i="7"/>
  <c r="P138" i="7"/>
  <c r="Q137" i="7"/>
  <c r="P137" i="7"/>
  <c r="Q136" i="7"/>
  <c r="P136" i="7"/>
  <c r="Q135" i="7"/>
  <c r="P135" i="7"/>
  <c r="Q134" i="7"/>
  <c r="P134" i="7"/>
  <c r="Q133" i="7"/>
  <c r="P133" i="7"/>
  <c r="Q132" i="7"/>
  <c r="P132" i="7"/>
  <c r="Q131" i="7"/>
  <c r="P131" i="7"/>
  <c r="Q130" i="7"/>
  <c r="P130" i="7"/>
  <c r="Q129" i="7"/>
  <c r="P129" i="7"/>
  <c r="Q128" i="7"/>
  <c r="P128" i="7"/>
  <c r="Q127" i="7"/>
  <c r="P127" i="7"/>
  <c r="Q126" i="7"/>
  <c r="P126" i="7"/>
  <c r="Q125" i="7"/>
  <c r="P125" i="7"/>
  <c r="Q124" i="7"/>
  <c r="P124" i="7"/>
  <c r="Q123" i="7"/>
  <c r="P123" i="7"/>
  <c r="Q122" i="7"/>
  <c r="P122" i="7"/>
  <c r="Q121" i="7"/>
  <c r="P121" i="7"/>
  <c r="Q120" i="7"/>
  <c r="P120" i="7"/>
  <c r="Q119" i="7"/>
  <c r="P119" i="7"/>
  <c r="Q118" i="7"/>
  <c r="P118" i="7"/>
  <c r="Q117" i="7"/>
  <c r="P117" i="7"/>
  <c r="Q116" i="7"/>
  <c r="P116" i="7"/>
  <c r="Q115" i="7"/>
  <c r="P115" i="7"/>
  <c r="Q114" i="7"/>
  <c r="P114" i="7"/>
  <c r="Q113" i="7"/>
  <c r="P113" i="7"/>
  <c r="Q112" i="7"/>
  <c r="P112" i="7"/>
  <c r="Q111" i="7"/>
  <c r="P111" i="7"/>
  <c r="Q110" i="7"/>
  <c r="P110" i="7"/>
  <c r="Q109" i="7"/>
  <c r="P109" i="7"/>
  <c r="Q108" i="7"/>
  <c r="P108" i="7"/>
  <c r="Q107" i="7"/>
  <c r="P107" i="7"/>
  <c r="Q106" i="7"/>
  <c r="P106" i="7"/>
  <c r="Q105" i="7"/>
  <c r="P105" i="7"/>
  <c r="Q104" i="7"/>
  <c r="P104" i="7"/>
  <c r="Q103" i="7"/>
  <c r="P103" i="7"/>
  <c r="Q102" i="7"/>
  <c r="P102" i="7"/>
  <c r="Q101" i="7"/>
  <c r="P101" i="7"/>
  <c r="Q100" i="7"/>
  <c r="P100" i="7"/>
  <c r="Q99" i="7"/>
  <c r="P99" i="7"/>
  <c r="Q98" i="7"/>
  <c r="P98" i="7"/>
  <c r="Q97" i="7"/>
  <c r="P97" i="7"/>
  <c r="Q96" i="7"/>
  <c r="P96" i="7"/>
  <c r="Q95" i="7"/>
  <c r="P95" i="7"/>
  <c r="Q94" i="7"/>
  <c r="P94" i="7"/>
  <c r="Q93" i="7"/>
  <c r="P93" i="7"/>
  <c r="Q92" i="7"/>
  <c r="P92" i="7"/>
  <c r="Q91" i="7"/>
  <c r="P91" i="7"/>
  <c r="Q90" i="7"/>
  <c r="P90" i="7"/>
  <c r="Q89" i="7"/>
  <c r="P89" i="7"/>
  <c r="Q88" i="7"/>
  <c r="P88" i="7"/>
  <c r="Q87" i="7"/>
  <c r="P87" i="7"/>
  <c r="Q86" i="7"/>
  <c r="P86" i="7"/>
  <c r="Q85" i="7"/>
  <c r="P85" i="7"/>
  <c r="Q84" i="7"/>
  <c r="P84" i="7"/>
  <c r="Q83" i="7"/>
  <c r="P83" i="7"/>
  <c r="Q82" i="7"/>
  <c r="P82" i="7"/>
  <c r="Q81" i="7"/>
  <c r="P81" i="7"/>
  <c r="Q80" i="7"/>
  <c r="P80" i="7"/>
  <c r="Q79" i="7"/>
  <c r="P79" i="7"/>
  <c r="Q78" i="7"/>
  <c r="P78" i="7"/>
  <c r="Q77" i="7"/>
  <c r="P77" i="7"/>
  <c r="Q76" i="7"/>
  <c r="P76" i="7"/>
  <c r="Q75" i="7"/>
  <c r="P75" i="7"/>
  <c r="Q74" i="7"/>
  <c r="P74" i="7"/>
  <c r="Q73" i="7"/>
  <c r="P73" i="7"/>
  <c r="Q72" i="7"/>
  <c r="P72" i="7"/>
  <c r="Q71" i="7"/>
  <c r="P71" i="7"/>
  <c r="Q70" i="7"/>
  <c r="P70" i="7"/>
  <c r="Q69" i="7"/>
  <c r="P69" i="7"/>
  <c r="Q68" i="7"/>
  <c r="P68" i="7"/>
  <c r="Q67" i="7"/>
  <c r="P67" i="7"/>
  <c r="Q66" i="7"/>
  <c r="P66" i="7"/>
  <c r="Q65" i="7"/>
  <c r="P65" i="7"/>
  <c r="Q64" i="7"/>
  <c r="P64" i="7"/>
  <c r="Q63" i="7"/>
  <c r="P63" i="7"/>
  <c r="Q62" i="7"/>
  <c r="P62" i="7"/>
  <c r="Q61" i="7"/>
  <c r="P61" i="7"/>
  <c r="Q60" i="7"/>
  <c r="P60" i="7"/>
  <c r="Q59" i="7"/>
  <c r="P59" i="7"/>
  <c r="Q58" i="7"/>
  <c r="P58" i="7"/>
  <c r="Q57" i="7"/>
  <c r="P57" i="7"/>
  <c r="Q56" i="7"/>
  <c r="P56" i="7"/>
  <c r="Q55" i="7"/>
  <c r="P55" i="7"/>
  <c r="Q54" i="7"/>
  <c r="P54" i="7"/>
  <c r="Q53" i="7"/>
  <c r="P53" i="7"/>
  <c r="Q52" i="7"/>
  <c r="P52" i="7"/>
  <c r="Q51" i="7"/>
  <c r="P51" i="7"/>
  <c r="Q50" i="7"/>
  <c r="P50" i="7"/>
  <c r="Q49" i="7"/>
  <c r="P49" i="7"/>
  <c r="Q48" i="7"/>
  <c r="P48" i="7"/>
  <c r="Q47" i="7"/>
  <c r="P47" i="7"/>
  <c r="Q46" i="7"/>
  <c r="P46" i="7"/>
  <c r="Q45" i="7"/>
  <c r="P45" i="7"/>
  <c r="Q44" i="7"/>
  <c r="P44" i="7"/>
  <c r="Q43" i="7"/>
  <c r="P43" i="7"/>
  <c r="Q42" i="7"/>
  <c r="P42" i="7"/>
  <c r="Q41" i="7"/>
  <c r="P41" i="7"/>
  <c r="Q40" i="7"/>
  <c r="P40" i="7"/>
  <c r="Q39" i="7"/>
  <c r="P39" i="7"/>
  <c r="Q38" i="7"/>
  <c r="P38" i="7"/>
  <c r="Q37" i="7"/>
  <c r="P37" i="7"/>
  <c r="Q36" i="7"/>
  <c r="P36" i="7"/>
  <c r="Q35" i="7"/>
  <c r="P35" i="7"/>
  <c r="Q34" i="7"/>
  <c r="P34" i="7"/>
  <c r="Q33" i="7"/>
  <c r="P33" i="7"/>
  <c r="Q32" i="7"/>
  <c r="P32" i="7"/>
  <c r="Q31" i="7"/>
  <c r="P31" i="7"/>
  <c r="Q30" i="7"/>
  <c r="P30" i="7"/>
  <c r="Q29" i="7"/>
  <c r="P29" i="7"/>
  <c r="Q28" i="7"/>
  <c r="P28" i="7"/>
  <c r="Q27" i="7"/>
  <c r="P27" i="7"/>
  <c r="Q26" i="7"/>
  <c r="P26" i="7"/>
  <c r="Q25" i="7"/>
  <c r="P25" i="7"/>
  <c r="Q9" i="7"/>
  <c r="Q10" i="7" l="1"/>
  <c r="Q11" i="7"/>
  <c r="Q12" i="7" s="1"/>
  <c r="Q13" i="7" s="1"/>
  <c r="Q14" i="7" s="1"/>
  <c r="L176" i="4" l="1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K3" i="4"/>
  <c r="I3" i="4"/>
  <c r="H3" i="4"/>
  <c r="Q60" i="4" l="1"/>
  <c r="Q174" i="4"/>
  <c r="Q169" i="4"/>
  <c r="Q17" i="4"/>
  <c r="Q147" i="4"/>
  <c r="Q56" i="4"/>
  <c r="Q88" i="4"/>
  <c r="Q68" i="4"/>
  <c r="Q161" i="4"/>
  <c r="Q20" i="4"/>
  <c r="Q23" i="4"/>
  <c r="Q38" i="4"/>
  <c r="Q47" i="4"/>
  <c r="Q148" i="4"/>
  <c r="Q27" i="4"/>
  <c r="Q146" i="4"/>
  <c r="Q50" i="4"/>
  <c r="Q160" i="4"/>
  <c r="Q83" i="4"/>
  <c r="Q99" i="4"/>
  <c r="Q139" i="4"/>
  <c r="Q106" i="4"/>
  <c r="Q15" i="4"/>
  <c r="Q127" i="4"/>
  <c r="Q16" i="4"/>
  <c r="Q137" i="4"/>
  <c r="Q40" i="4"/>
  <c r="Q90" i="4"/>
  <c r="Q5" i="4"/>
  <c r="Q11" i="4"/>
  <c r="Q149" i="4"/>
  <c r="Q94" i="4"/>
  <c r="Q105" i="4"/>
  <c r="Q125" i="4"/>
  <c r="Q164" i="4"/>
  <c r="Q126" i="4"/>
  <c r="Q131" i="4"/>
  <c r="Q34" i="4"/>
  <c r="Q145" i="4"/>
  <c r="Q141" i="4"/>
  <c r="Q108" i="4"/>
  <c r="Q111" i="4"/>
  <c r="Q115" i="4"/>
  <c r="Q163" i="4"/>
  <c r="Q113" i="4"/>
  <c r="Q85" i="4"/>
  <c r="Q110" i="4"/>
  <c r="Q54" i="4"/>
  <c r="Q109" i="4"/>
  <c r="Q162" i="4"/>
  <c r="Q76" i="4"/>
  <c r="Q52" i="4"/>
  <c r="Q75" i="4"/>
  <c r="Q138" i="4"/>
  <c r="Q144" i="4"/>
  <c r="Q59" i="4"/>
  <c r="Q175" i="4"/>
  <c r="Q140" i="4"/>
  <c r="Q25" i="4"/>
  <c r="Q150" i="4"/>
  <c r="Q33" i="4"/>
  <c r="Q7" i="4"/>
  <c r="Q37" i="4"/>
  <c r="Q13" i="4"/>
  <c r="Q155" i="4"/>
  <c r="Q70" i="4"/>
  <c r="Q166" i="4"/>
  <c r="Q92" i="4"/>
  <c r="Q65" i="4"/>
  <c r="Q116" i="4"/>
  <c r="Q176" i="4"/>
  <c r="Q42" i="4"/>
  <c r="Q48" i="4"/>
  <c r="Q123" i="4"/>
  <c r="Q41" i="4"/>
  <c r="Q81" i="4"/>
  <c r="Q84" i="4"/>
  <c r="Q121" i="4"/>
  <c r="Q167" i="4"/>
  <c r="Q114" i="4"/>
  <c r="Q63" i="4"/>
  <c r="Q136" i="4"/>
  <c r="Q107" i="4"/>
  <c r="Q39" i="4"/>
  <c r="Q35" i="4"/>
  <c r="Q128" i="4"/>
  <c r="Q22" i="4"/>
  <c r="Q9" i="4"/>
  <c r="Q133" i="4"/>
  <c r="Q151" i="4"/>
  <c r="Q71" i="4"/>
  <c r="Q130" i="4"/>
  <c r="Q72" i="4"/>
  <c r="Q87" i="4"/>
  <c r="Q93" i="4"/>
  <c r="Q135" i="4"/>
  <c r="Q30" i="4"/>
  <c r="Q78" i="4"/>
  <c r="Q6" i="4"/>
  <c r="Q142" i="4"/>
  <c r="Q129" i="4"/>
  <c r="Q82" i="4"/>
  <c r="Q49" i="4"/>
  <c r="Q101" i="4"/>
  <c r="Q26" i="4"/>
  <c r="Q152" i="4"/>
  <c r="Q43" i="4"/>
  <c r="Q171" i="4"/>
  <c r="Q96" i="4"/>
  <c r="Q74" i="4"/>
  <c r="Q12" i="4"/>
  <c r="Q24" i="4"/>
  <c r="Q73" i="4"/>
  <c r="Q122" i="4"/>
  <c r="Q89" i="4"/>
  <c r="Q117" i="4"/>
  <c r="Q14" i="4"/>
  <c r="Q98" i="4"/>
  <c r="Q168" i="4"/>
  <c r="Q120" i="4"/>
  <c r="Q32" i="4"/>
  <c r="Q57" i="4"/>
  <c r="Q36" i="4"/>
  <c r="Q46" i="4"/>
  <c r="Q45" i="4"/>
  <c r="Q28" i="4"/>
  <c r="Q10" i="4"/>
  <c r="Q55" i="4"/>
  <c r="Q143" i="4"/>
  <c r="Q69" i="4"/>
  <c r="Q157" i="4"/>
  <c r="Q31" i="4"/>
  <c r="Q21" i="4"/>
  <c r="Q158" i="4"/>
  <c r="Q124" i="4"/>
  <c r="Q66" i="4"/>
  <c r="Q119" i="4"/>
  <c r="Q44" i="4"/>
  <c r="Q80" i="4"/>
  <c r="Q170" i="4"/>
  <c r="Q103" i="4"/>
  <c r="Q29" i="4"/>
  <c r="Q102" i="4"/>
  <c r="Q153" i="4"/>
  <c r="Q53" i="4"/>
  <c r="Q64" i="4"/>
  <c r="Q58" i="4"/>
  <c r="Q86" i="4"/>
  <c r="Q18" i="4"/>
  <c r="Q61" i="4"/>
  <c r="Q8" i="4"/>
  <c r="Q112" i="4"/>
  <c r="Q62" i="4"/>
  <c r="Q51" i="4"/>
  <c r="Q100" i="4"/>
  <c r="Q156" i="4"/>
  <c r="Q118" i="4"/>
  <c r="Q77" i="4"/>
  <c r="Q95" i="4"/>
  <c r="Q165" i="4"/>
  <c r="Q173" i="4"/>
  <c r="Q19" i="4"/>
  <c r="Q134" i="4"/>
  <c r="Q79" i="4"/>
  <c r="Q172" i="4"/>
  <c r="Q132" i="4"/>
  <c r="Q97" i="4"/>
  <c r="Q67" i="4"/>
  <c r="Q154" i="4"/>
  <c r="Q159" i="4"/>
  <c r="Q91" i="4"/>
  <c r="Q104" i="4"/>
</calcChain>
</file>

<file path=xl/comments1.xml><?xml version="1.0" encoding="utf-8"?>
<comments xmlns="http://schemas.openxmlformats.org/spreadsheetml/2006/main">
  <authors>
    <author>Автор</author>
  </authors>
  <commentList>
    <comment ref="G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 поставка 600 шт по 200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 поставка 2400 - по 600
остальное по 500
</t>
        </r>
      </text>
    </comment>
  </commentList>
</comments>
</file>

<file path=xl/sharedStrings.xml><?xml version="1.0" encoding="utf-8"?>
<sst xmlns="http://schemas.openxmlformats.org/spreadsheetml/2006/main" count="4010" uniqueCount="1580">
  <si>
    <t>Видео-ролик о фриго:</t>
  </si>
  <si>
    <t xml:space="preserve"> </t>
  </si>
  <si>
    <t>Курс ЦБ РФ</t>
  </si>
  <si>
    <t>Количество ящиков</t>
  </si>
  <si>
    <t>Количество растений</t>
  </si>
  <si>
    <t>Кратность заказа на сорт 1 ящик</t>
  </si>
  <si>
    <t>Сумма заказа без скидки</t>
  </si>
  <si>
    <t>Упаковка бесплатная: фанерные ящики 50х30х25 см, 40х60х23 см, 50х60х23 см</t>
  </si>
  <si>
    <t>Скидка или надбавка за объем</t>
  </si>
  <si>
    <t xml:space="preserve">Итоговая сумма заказа </t>
  </si>
  <si>
    <t>Оплата в рублях по курсу ЦБ РФ на дату платежа</t>
  </si>
  <si>
    <t>Итоговая сумма заказа</t>
  </si>
  <si>
    <r>
      <t xml:space="preserve">Система скидок: от 1500 € — </t>
    </r>
    <r>
      <rPr>
        <b/>
        <sz val="11"/>
        <color theme="1"/>
        <rFont val="Arial"/>
        <family val="2"/>
        <charset val="204"/>
      </rPr>
      <t>1%</t>
    </r>
    <r>
      <rPr>
        <sz val="11"/>
        <color theme="1"/>
        <rFont val="Arial"/>
        <family val="2"/>
        <charset val="204"/>
      </rPr>
      <t>, от 2000 €</t>
    </r>
    <r>
      <rPr>
        <b/>
        <sz val="11"/>
        <color theme="1"/>
        <rFont val="Arial"/>
        <family val="2"/>
        <charset val="204"/>
      </rPr>
      <t xml:space="preserve">  — 2%</t>
    </r>
    <r>
      <rPr>
        <sz val="11"/>
        <color theme="1"/>
        <rFont val="Arial"/>
        <family val="2"/>
        <charset val="204"/>
      </rPr>
      <t>, от 3000 €</t>
    </r>
    <r>
      <rPr>
        <b/>
        <sz val="11"/>
        <color theme="1"/>
        <rFont val="Arial"/>
        <family val="2"/>
        <charset val="204"/>
      </rPr>
      <t xml:space="preserve">  — 3%</t>
    </r>
    <r>
      <rPr>
        <sz val="11"/>
        <color theme="1"/>
        <rFont val="Arial"/>
        <family val="2"/>
        <charset val="204"/>
      </rPr>
      <t>, от 5000 €</t>
    </r>
    <r>
      <rPr>
        <b/>
        <sz val="11"/>
        <color theme="1"/>
        <rFont val="Arial"/>
        <family val="2"/>
        <charset val="204"/>
      </rPr>
      <t xml:space="preserve"> — 5%</t>
    </r>
    <r>
      <rPr>
        <sz val="11"/>
        <color theme="1"/>
        <rFont val="Arial"/>
        <family val="2"/>
        <charset val="204"/>
      </rPr>
      <t>, от 10000 €</t>
    </r>
    <r>
      <rPr>
        <b/>
        <sz val="11"/>
        <color theme="1"/>
        <rFont val="Arial"/>
        <family val="2"/>
        <charset val="204"/>
      </rPr>
      <t xml:space="preserve"> — 6%</t>
    </r>
  </si>
  <si>
    <t>Класс</t>
  </si>
  <si>
    <t>Диам.корн. Шейки</t>
  </si>
  <si>
    <t>Вместимость в ящик</t>
  </si>
  <si>
    <t>А++</t>
  </si>
  <si>
    <t>17 + мм</t>
  </si>
  <si>
    <t>150-200</t>
  </si>
  <si>
    <t>А+</t>
  </si>
  <si>
    <t xml:space="preserve">13-18 мм </t>
  </si>
  <si>
    <t>200-300</t>
  </si>
  <si>
    <t>А</t>
  </si>
  <si>
    <t>8-15 мм</t>
  </si>
  <si>
    <t>450-600</t>
  </si>
  <si>
    <t>В</t>
  </si>
  <si>
    <t>6-9 мм</t>
  </si>
  <si>
    <t>700-1000</t>
  </si>
  <si>
    <t>Вместимость в ящик ориентировочная. В случае ее изменения, заказ повторно согласуется  с покупателем.</t>
  </si>
  <si>
    <t>Артикул</t>
  </si>
  <si>
    <t>Cтрана селекции</t>
  </si>
  <si>
    <t>Срок созревания/Тип плодоношения</t>
  </si>
  <si>
    <t>Сорт</t>
  </si>
  <si>
    <t>Цена за корень, €</t>
  </si>
  <si>
    <t>Вместимость в ящик, шт</t>
  </si>
  <si>
    <t>Заказ, шт.</t>
  </si>
  <si>
    <t xml:space="preserve">Сумма, €  </t>
  </si>
  <si>
    <t>Описание</t>
  </si>
  <si>
    <t>Италия</t>
  </si>
  <si>
    <t>ранний</t>
  </si>
  <si>
    <t>Alba</t>
  </si>
  <si>
    <t>A</t>
  </si>
  <si>
    <t>Ягоды крупные, ярко-красные с блеском, транспортабельные</t>
  </si>
  <si>
    <t>A+</t>
  </si>
  <si>
    <t>США</t>
  </si>
  <si>
    <t>✓ ремонтантный</t>
  </si>
  <si>
    <t>Albion</t>
  </si>
  <si>
    <t>Транспортабельная, сладкая, с легким земляничном ароматом</t>
  </si>
  <si>
    <t>Нидерланды</t>
  </si>
  <si>
    <t>Allegro</t>
  </si>
  <si>
    <t>B</t>
  </si>
  <si>
    <t>Плоды сладкие, блестящие и ароматные. Подходит для открытого грунта, для районов с возвратными заморозками.</t>
  </si>
  <si>
    <t>Франция</t>
  </si>
  <si>
    <t>Anabelle</t>
  </si>
  <si>
    <t xml:space="preserve">A </t>
  </si>
  <si>
    <t>Гармоничный, сладкий вкус, аромат напоминает лесную землянику</t>
  </si>
  <si>
    <t>Aromas</t>
  </si>
  <si>
    <t>Крупные ягоды с плотной мякотью и гармоничным вкусом</t>
  </si>
  <si>
    <t>средне-ранний</t>
  </si>
  <si>
    <t>Asia</t>
  </si>
  <si>
    <t>Идеальный баланс  сахара и уместной кислинки</t>
  </si>
  <si>
    <t>Bravura</t>
  </si>
  <si>
    <t>НОВИНКА 2019! Крепкий сорт, устойчивый к мучнистой росе с высокой продуктивностью</t>
  </si>
  <si>
    <t>Плотные плоды с выдающимся вкусом, пригодна для свежего рынка и переработки</t>
  </si>
  <si>
    <t>Camarosa</t>
  </si>
  <si>
    <t>Мякоть достаточно плотная, но сочная, нежная и ароматная. Отличается высокими показателями транспортабельности собранного урожая и хорошими товарными качествами спелой ягоды.</t>
  </si>
  <si>
    <t>Candiss</t>
  </si>
  <si>
    <t>Ягоды сладкие и ароматные. Урожайность высокая, хорошо хранятся.</t>
  </si>
  <si>
    <t>Charlotte</t>
  </si>
  <si>
    <t>Сладкая с небольшой кислинкой и сильным ароматом.</t>
  </si>
  <si>
    <t>Ciflorette</t>
  </si>
  <si>
    <t>Вкус насыщенный, земляничный. Плотность хорошая. Высоко ценится за вкусовые качества и стабильно высокую урожайность.
Отличается высокой пластичностью, легко адаптируется к почвенно - климатическим условиям произрастания.</t>
  </si>
  <si>
    <t>Clery</t>
  </si>
  <si>
    <t>Ягоды крупные, весом до 40 г, сладкие почти без кислинки, с ароматом земляники. Транспортабельность хорошая.</t>
  </si>
  <si>
    <t xml:space="preserve">A++ </t>
  </si>
  <si>
    <t>Daroyal</t>
  </si>
  <si>
    <t>Красивые душистые сладкие ягоды с плотной мякотью</t>
  </si>
  <si>
    <t>Darselect</t>
  </si>
  <si>
    <t>Конические ягоды, хорошо транспортируются</t>
  </si>
  <si>
    <t>Dely</t>
  </si>
  <si>
    <t>Diamante</t>
  </si>
  <si>
    <t>Высокоурожайная, крупноплодная, быстро адаптируется к климатическим условиям</t>
  </si>
  <si>
    <t>Elianny</t>
  </si>
  <si>
    <t>Вкус десертный, яркий - сладкий, с душистым ароматом</t>
  </si>
  <si>
    <t>средний</t>
  </si>
  <si>
    <t>Elsanta</t>
  </si>
  <si>
    <t>Яркий  вкус ягод и повышенная сочность</t>
  </si>
  <si>
    <t>A++</t>
  </si>
  <si>
    <t>Elvira</t>
  </si>
  <si>
    <t>Everly</t>
  </si>
  <si>
    <t>Хорошо лежит, устойчива к болезням, высокопродуктивна</t>
  </si>
  <si>
    <t>cредне-поздний</t>
  </si>
  <si>
    <t>Faith</t>
  </si>
  <si>
    <t>Ягоды конической формы, вкусные, ярко-красного цвета, напоминают сорт Соната. Сорт устойчив к мучнистой росе и серой гнили.</t>
  </si>
  <si>
    <t>Figaro</t>
  </si>
  <si>
    <t>Ягоды крупные, очень плотные, с оранжевым оттенком  и нежнейшей розовой мякотью. Благодаря длинным плодоножкам их очень удобно собирать</t>
  </si>
  <si>
    <t>Flair</t>
  </si>
  <si>
    <t xml:space="preserve">Глянцевые ягоды с земляничным ароматом. Пригодна к транспортировке и хранению </t>
  </si>
  <si>
    <t>Англия</t>
  </si>
  <si>
    <t>поздний</t>
  </si>
  <si>
    <t>Florence</t>
  </si>
  <si>
    <t>Аристократка грядки, сладкая даже в дождливое лето</t>
  </si>
  <si>
    <t>Florida beauty</t>
  </si>
  <si>
    <t xml:space="preserve">B </t>
  </si>
  <si>
    <t xml:space="preserve">A+ </t>
  </si>
  <si>
    <t>Gariguette</t>
  </si>
  <si>
    <t>Вкус десертный с ярким ароматом,  прослеживаются земляничные нотки, кислота и сахар сбалансированы</t>
  </si>
  <si>
    <t>Канада</t>
  </si>
  <si>
    <t>Kent</t>
  </si>
  <si>
    <t>Очень сладкая, отлично хранится и транспортируется</t>
  </si>
  <si>
    <t>Korona</t>
  </si>
  <si>
    <t>Cладкие сердцевидные ягоды без пустот</t>
  </si>
  <si>
    <t>Lambada</t>
  </si>
  <si>
    <t>Неприхотлива, хорошо растет  как в открытом грунте, так и в теплице</t>
  </si>
  <si>
    <t>Шотландия</t>
  </si>
  <si>
    <t>Malling Centenary</t>
  </si>
  <si>
    <t>Крупные сладкие ягоды с плотной мякотью и гармоничным ароматом земляники.</t>
  </si>
  <si>
    <t>Германия</t>
  </si>
  <si>
    <t>Malwina</t>
  </si>
  <si>
    <t>Вкус истинно десертный.  Мякоть плотная и  достаточно сочная</t>
  </si>
  <si>
    <t>Mara des Bois</t>
  </si>
  <si>
    <t>Приторно сладкие ягоды, страсть французских кулинаров</t>
  </si>
  <si>
    <t>средне-поздний</t>
  </si>
  <si>
    <t>Mieze Schindler</t>
  </si>
  <si>
    <t>Мускатный вкус, напоминает и землянику, и малину одновременно</t>
  </si>
  <si>
    <t>Olympia</t>
  </si>
  <si>
    <t>Сладкая, сочная, темно-красная с высокой зимостойкостью</t>
  </si>
  <si>
    <t>Ostara</t>
  </si>
  <si>
    <t>Плодоносит до заморозков, ягоды сладкие с приятной кислинкой</t>
  </si>
  <si>
    <t>Polka</t>
  </si>
  <si>
    <t>Карамельный сладкий вкус и выраженный клубничный аромат</t>
  </si>
  <si>
    <t>Rubis des Jardins</t>
  </si>
  <si>
    <t>Хороший вкус, сладкий, ароматный. Хорошая лежкость.</t>
  </si>
  <si>
    <t>Rumba</t>
  </si>
  <si>
    <t>Урожайный сорт, хорошо для коммерческого производства ягод</t>
  </si>
  <si>
    <t>San Andreas</t>
  </si>
  <si>
    <t>Высокая урожайность и транспортабельность. Ягоды отличаются большими размерами. По вкусу они сладкие с небольшими нотками кислоты.</t>
  </si>
  <si>
    <t>Selva</t>
  </si>
  <si>
    <t>Вкус сладкий, с едва заметной кислинкой, аромат напоминает лесную землянику</t>
  </si>
  <si>
    <t>Senga Sengana</t>
  </si>
  <si>
    <t>Крупые ширококонические угловаты ягодки, ароматные</t>
  </si>
  <si>
    <t>Sonata</t>
  </si>
  <si>
    <t>Сверхурожайная, неприхотливая и зимостойкая</t>
  </si>
  <si>
    <t>Sonsation</t>
  </si>
  <si>
    <t>Яркий многогранный вкус, ягоды имеют хорошую плотность, но в то же время они сочные. Отличный истинно-земляничный аромат</t>
  </si>
  <si>
    <t>Sweet Ann</t>
  </si>
  <si>
    <t>Вкусные ягоды с отличным кислотно-сахарным балансом. Хорошо транспортабельные, ярко-красные, глянцевые, крупные, красивого внешнего вида.</t>
  </si>
  <si>
    <t>Vima Rina</t>
  </si>
  <si>
    <t>Ароматные и транспортабельные ягоды</t>
  </si>
  <si>
    <t>Vima Tarda</t>
  </si>
  <si>
    <t>Темно-краснвя мякоть с нежным ароматом</t>
  </si>
  <si>
    <t>Vima Zanta</t>
  </si>
  <si>
    <t xml:space="preserve">Сорт среднераннего срока созревания.
Получен от скрещивания самых популярных в Европе сортов: Эльсанта и Корона. Отличные вкусовые характеристики и повышенная морозостойкость - далеко не полный список преимуществ этого сорта.
Признаком сорта являются свёрнутые листья. Начинает плодоносить в конце мая — начале июня. Куст отличается крепкой структурой, листья имеют характерную форму «лодочкой».
Ягода отличается крупными размерами. Вкус плодов очень насыщенный и сладкий, по вкусовым характеристикам не имеет конкурентов даже среди знаменитых элитных сортов. Форма ягод шарообразная, последующие урожаи дают плоды немного вытянутой конфигурации. </t>
  </si>
  <si>
    <t>Virena</t>
  </si>
  <si>
    <t>Крупные шаровидные очень сладкие ягодки</t>
  </si>
  <si>
    <t>www.plantmarket.ru</t>
  </si>
  <si>
    <t>&gt;&gt;&gt; Условия работы &lt;&lt;&lt;</t>
  </si>
  <si>
    <t>zakaz@plantmarket.ru</t>
  </si>
  <si>
    <t>Адрес склада: Владимирская область, Киржачский район, пос. Знаменское</t>
  </si>
  <si>
    <t>Cirafine</t>
  </si>
  <si>
    <t>Salsa</t>
  </si>
  <si>
    <t>Tenira</t>
  </si>
  <si>
    <t>Дает урожай наравне с ранними сортами и плодоносит до осени. Ягоды довольно плотные и сочные. Хороший баланс кислоты и сахара во вкусе.</t>
  </si>
  <si>
    <t>Устойчива к болезням, крупноплодна, хороша для употребления в свежем виде</t>
  </si>
  <si>
    <t>Плоды  привлекательные, плотные, созревают почти одновременно, хорошо переносят транспортировку, десертного назначения</t>
  </si>
  <si>
    <t xml:space="preserve">Номенклатура.Артикул </t>
  </si>
  <si>
    <t>Номенклатура.Наименование</t>
  </si>
  <si>
    <t>Вместимость</t>
  </si>
  <si>
    <t>наличие  шт</t>
  </si>
  <si>
    <t>наличие ящ</t>
  </si>
  <si>
    <t>бронь в целом была</t>
  </si>
  <si>
    <t>% остатка</t>
  </si>
  <si>
    <t>цена в прайсе ВЕСНА</t>
  </si>
  <si>
    <t>цена ЛЕТО с хранением</t>
  </si>
  <si>
    <t>Albion_B</t>
  </si>
  <si>
    <t>80-01-0065</t>
  </si>
  <si>
    <t xml:space="preserve">Земляника садовая (Fragaria/Pineberry ananassa Albion BR В) </t>
  </si>
  <si>
    <t>Allegro_A</t>
  </si>
  <si>
    <t>30-03-0089</t>
  </si>
  <si>
    <t xml:space="preserve">Земляника садовая (Fragaria/Pineberry ananassa Allegro BR A) </t>
  </si>
  <si>
    <t>87-62-0049</t>
  </si>
  <si>
    <t>Allegro_A+</t>
  </si>
  <si>
    <t>30-03-0090</t>
  </si>
  <si>
    <t xml:space="preserve">Земляника садовая (Fragaria/Pineberry ananassa Allegro BR A+) </t>
  </si>
  <si>
    <t>Allegro_A++</t>
  </si>
  <si>
    <t>87-62-0047</t>
  </si>
  <si>
    <t xml:space="preserve">Земляника садовая (Fragaria/Pineberry ananassa Allegro BR A++(17+)) </t>
  </si>
  <si>
    <t>Anabelle_A</t>
  </si>
  <si>
    <t>30-03-0068</t>
  </si>
  <si>
    <t xml:space="preserve">Земляника садовая (Fragaria/Pineberry ananassa Anabelle BR A) </t>
  </si>
  <si>
    <t>Anabelle_A+</t>
  </si>
  <si>
    <t>30-03-0069</t>
  </si>
  <si>
    <t xml:space="preserve">Земляника садовая (Fragaria/Pineberry ananassa Anabelle BR A+) </t>
  </si>
  <si>
    <t>Anabelle_B</t>
  </si>
  <si>
    <t>30-03-0067</t>
  </si>
  <si>
    <t xml:space="preserve">Земляника садовая (Fragaria/Pineberry ananassa Anabelle BR B) </t>
  </si>
  <si>
    <t>Anais_B</t>
  </si>
  <si>
    <t>Anais</t>
  </si>
  <si>
    <t>30-03-0043</t>
  </si>
  <si>
    <t xml:space="preserve">Земляника садовая (Fragaria/Pineberry ananassa Anais BR B 7-9) </t>
  </si>
  <si>
    <t>Ananas_A</t>
  </si>
  <si>
    <t>Ananas</t>
  </si>
  <si>
    <t>87-17-0023</t>
  </si>
  <si>
    <t xml:space="preserve">Земляника садовая (Fragaria/Pineberry ananassa Ananas BR A (9-14 мм)) </t>
  </si>
  <si>
    <t xml:space="preserve">Aprica_A </t>
  </si>
  <si>
    <t>Aprica</t>
  </si>
  <si>
    <t>80-01-0104</t>
  </si>
  <si>
    <t xml:space="preserve">Земляника садовая (Fragaria/Pineberry ananassa Aprica BR A) </t>
  </si>
  <si>
    <t xml:space="preserve">Aprica_A+ </t>
  </si>
  <si>
    <t>80-01-0103</t>
  </si>
  <si>
    <t xml:space="preserve">Земляника садовая (Fragaria/Pineberry ananassa Aprica BR A+) </t>
  </si>
  <si>
    <t xml:space="preserve">Aprica_B </t>
  </si>
  <si>
    <t>80-01-0106</t>
  </si>
  <si>
    <t xml:space="preserve">Земляника садовая (Fragaria/Pineberry ananassa Aprica BR B) </t>
  </si>
  <si>
    <t>Aromas_A</t>
  </si>
  <si>
    <t>87-95-0001</t>
  </si>
  <si>
    <t xml:space="preserve">Земляника садовая (Fragaria/Pineberry ananassa Aromas BR A) </t>
  </si>
  <si>
    <t>Arosa_A</t>
  </si>
  <si>
    <t>Arosa</t>
  </si>
  <si>
    <t>80-01-0117</t>
  </si>
  <si>
    <t xml:space="preserve">Земляника садовая (Fragaria/Pineberry ananassa Arosa BR A) </t>
  </si>
  <si>
    <t xml:space="preserve">Arosa_A++ </t>
  </si>
  <si>
    <t>80-01-0118</t>
  </si>
  <si>
    <t xml:space="preserve">Земляника садовая (Fragaria/Pineberry ananassa Arosa BR A++) </t>
  </si>
  <si>
    <t>Asia_A</t>
  </si>
  <si>
    <t>87-17-0005</t>
  </si>
  <si>
    <t xml:space="preserve">Земляника садовая (Fragaria/Pineberry ananassa Asia BR A (9-14 мм)) </t>
  </si>
  <si>
    <t>Asia_B</t>
  </si>
  <si>
    <t>87-17-0057</t>
  </si>
  <si>
    <t xml:space="preserve">Земляника садовая (Fragaria/Pineberry ananassa Asia BR B) </t>
  </si>
  <si>
    <t>Aura_A</t>
  </si>
  <si>
    <t>Aura</t>
  </si>
  <si>
    <t>80-01-0025</t>
  </si>
  <si>
    <t xml:space="preserve">Земляника садовая (Fragaria/Pineberry ananassa Aura BR A) </t>
  </si>
  <si>
    <t>Beauty_B</t>
  </si>
  <si>
    <t>Beauty</t>
  </si>
  <si>
    <t>30-03-0095</t>
  </si>
  <si>
    <t xml:space="preserve">Земляника садовая (Fragaria/Pineberry ananassa Beauty BR B) </t>
  </si>
  <si>
    <t>Bravura_A</t>
  </si>
  <si>
    <t>30-03-0075</t>
  </si>
  <si>
    <t xml:space="preserve">Земляника садовая (Fragaria/Pineberry ananassa Bravura BR A 9-15 мм) </t>
  </si>
  <si>
    <t>Cabrillo _A</t>
  </si>
  <si>
    <t xml:space="preserve">Cabrillo </t>
  </si>
  <si>
    <t>80-01-0007</t>
  </si>
  <si>
    <t xml:space="preserve">Земляника садовая (Fragaria/Pineberry ananassa Cabrillo BR A) </t>
  </si>
  <si>
    <t>Camarosa_A</t>
  </si>
  <si>
    <t>30-03-0002</t>
  </si>
  <si>
    <t xml:space="preserve">Земляника садовая (Fragaria/Pineberry ananassa Camarosa BR 9-15 мм) </t>
  </si>
  <si>
    <t>Camarosa_A+</t>
  </si>
  <si>
    <t>30-03-0003</t>
  </si>
  <si>
    <t xml:space="preserve">Земляника садовая (Fragaria/Pineberry ananassa Camarosa BR A+ 15+) </t>
  </si>
  <si>
    <t>Candiss_A</t>
  </si>
  <si>
    <t>30-03-0005</t>
  </si>
  <si>
    <t xml:space="preserve">Земляника садовая (Fragaria/Pineberry ananassa Candiss BR A 9-15 мм) </t>
  </si>
  <si>
    <t>Charlotte_B</t>
  </si>
  <si>
    <t>30-03-0024</t>
  </si>
  <si>
    <t xml:space="preserve">Земляника садовая (Fragaria/Pineberry ananassa Charlotte BR B 7-9) </t>
  </si>
  <si>
    <t>Ciflorette_A</t>
  </si>
  <si>
    <t>30-03-0008</t>
  </si>
  <si>
    <t xml:space="preserve">Земляника садовая (Fragaria/Pineberry ananassa Ciflorette BR A 9-15 мм) </t>
  </si>
  <si>
    <t>Ciflorette_A+</t>
  </si>
  <si>
    <t>30-03-0009</t>
  </si>
  <si>
    <t xml:space="preserve">Земляника садовая (Fragaria/Pineberry ananassa Ciflorette BR A+ 15+) </t>
  </si>
  <si>
    <t>Cijosee_A</t>
  </si>
  <si>
    <t>Cijosee</t>
  </si>
  <si>
    <t>80-01-0011</t>
  </si>
  <si>
    <t xml:space="preserve">Земляника садовая (Fragaria/Pineberry ananassa Cijosee BR A) </t>
  </si>
  <si>
    <t xml:space="preserve">Cijosee_A+ </t>
  </si>
  <si>
    <t>80-01-0012</t>
  </si>
  <si>
    <t xml:space="preserve">Земляника садовая (Fragaria/Pineberry ananassa Cijosee BR A+) </t>
  </si>
  <si>
    <t xml:space="preserve">Cijosee_B </t>
  </si>
  <si>
    <t>80-01-0119</t>
  </si>
  <si>
    <t xml:space="preserve">Земляника садовая (Fragaria/Pineberry ananassa Cijosee BR B) </t>
  </si>
  <si>
    <t>Cirafine_A</t>
  </si>
  <si>
    <t>30-03-0028</t>
  </si>
  <si>
    <t xml:space="preserve">Земляника садовая (Fragaria/Pineberry ananassa Cirafine BR A 9-15 мм) </t>
  </si>
  <si>
    <t>Cirafine_B</t>
  </si>
  <si>
    <t>30-03-0027</t>
  </si>
  <si>
    <t xml:space="preserve">Земляника садовая (Fragaria/Pineberry ananassa Cirafine BR B 7-9) </t>
  </si>
  <si>
    <t>Clery_A</t>
  </si>
  <si>
    <t>80-01-0071</t>
  </si>
  <si>
    <t xml:space="preserve">Земляника садовая (Fragaria/Pineberry ananassa Clery BR A) </t>
  </si>
  <si>
    <t>Dahli_A</t>
  </si>
  <si>
    <t>Dahli</t>
  </si>
  <si>
    <t>87-65-0074</t>
  </si>
  <si>
    <t xml:space="preserve">Земляника садовая (Fragaria/Pineberry ananassa Dahli BR A) </t>
  </si>
  <si>
    <t>Dahli_A+</t>
  </si>
  <si>
    <t>87-65-0076</t>
  </si>
  <si>
    <t xml:space="preserve">Земляника садовая (Fragaria/Pineberry ananassa Dahli BR A+) </t>
  </si>
  <si>
    <t>Dahli_A++</t>
  </si>
  <si>
    <t>87-65-0077</t>
  </si>
  <si>
    <t xml:space="preserve">Земляника садовая (Fragaria/Pineberry ananassa Dahli BR A++) </t>
  </si>
  <si>
    <t>Dahli_B</t>
  </si>
  <si>
    <t>87-65-0075</t>
  </si>
  <si>
    <t xml:space="preserve">Земляника садовая (Fragaria/Pineberry ananassa Dahli BR B) </t>
  </si>
  <si>
    <t>Daroyal_A</t>
  </si>
  <si>
    <t>87-62-0086</t>
  </si>
  <si>
    <t xml:space="preserve">Земляника садовая (Fragaria/Pineberry ananassa Daroyal BR A (9-13)) </t>
  </si>
  <si>
    <t>Daroyal_A+</t>
  </si>
  <si>
    <t>87-65-0030</t>
  </si>
  <si>
    <t xml:space="preserve">Земляника садовая (Fragaria/Pineberry ananassa Daroyal BR A+(14-18мм)) </t>
  </si>
  <si>
    <t>Daroyal_A++</t>
  </si>
  <si>
    <t>87-65-0031</t>
  </si>
  <si>
    <t xml:space="preserve">Земляника садовая (Fragaria/Pineberry ananassa Daroyal BR 18+) </t>
  </si>
  <si>
    <t>Daroyal_B</t>
  </si>
  <si>
    <t>87-65-0011</t>
  </si>
  <si>
    <t xml:space="preserve">Земляника садовая (Fragaria/Pineberry ananassa Daroyal BR 6-9 мм) </t>
  </si>
  <si>
    <t>Darselect_A</t>
  </si>
  <si>
    <t>87-65-0002</t>
  </si>
  <si>
    <t xml:space="preserve">Земляника садовая (Fragaria/Pineberry ananassa Darselect BR A (9-14 мм)) </t>
  </si>
  <si>
    <t>Darselect_A+</t>
  </si>
  <si>
    <t>87-65-0021</t>
  </si>
  <si>
    <t xml:space="preserve">Земляника садовая (Fragaria/Pineberry ananassa Darselect BR A+(14-18мм)) </t>
  </si>
  <si>
    <t>Darselect_A++</t>
  </si>
  <si>
    <t>87-65-0032</t>
  </si>
  <si>
    <t xml:space="preserve">Земляника садовая (Fragaria/Pineberry ananassa Darselect BR A++ 18/+) </t>
  </si>
  <si>
    <t>Darselect_B</t>
  </si>
  <si>
    <t>87-65-0012</t>
  </si>
  <si>
    <t xml:space="preserve">Земляника садовая (Fragaria/Pineberry ananassa Darselect BR Standart (6-9 мм)) </t>
  </si>
  <si>
    <t xml:space="preserve">Dely_A </t>
  </si>
  <si>
    <t>80-01-0076</t>
  </si>
  <si>
    <t xml:space="preserve">Земляника садовая (Fragaria/Pineberry ananassa Dely BR A) </t>
  </si>
  <si>
    <t xml:space="preserve">Dely_A+ </t>
  </si>
  <si>
    <t>80-01-0094</t>
  </si>
  <si>
    <t xml:space="preserve">Земляника садовая (Fragaria/Pineberry ananassa Dely BR A+) </t>
  </si>
  <si>
    <t xml:space="preserve">Dely_B </t>
  </si>
  <si>
    <t>80-01-0077</t>
  </si>
  <si>
    <t xml:space="preserve">Земляника садовая (Fragaria/Pineberry ananassa Dely BR B) </t>
  </si>
  <si>
    <t>Diamante_A++</t>
  </si>
  <si>
    <t>87-62-0043</t>
  </si>
  <si>
    <t xml:space="preserve">Земляника садовая (Fragaria/Pineberry ananassa Diamante BR A++) </t>
  </si>
  <si>
    <t>Elegance_A</t>
  </si>
  <si>
    <t>Elegance</t>
  </si>
  <si>
    <t>30-03-0020</t>
  </si>
  <si>
    <t xml:space="preserve">Земляника садовая (Fragaria/Pineberry ananassa Elegance BR A 9-15 мм) </t>
  </si>
  <si>
    <t>Elegance_B</t>
  </si>
  <si>
    <t>30-03-0019</t>
  </si>
  <si>
    <t xml:space="preserve">Земляника садовая (Fragaria/Pineberry ananassa Elegance BR B 7-9) </t>
  </si>
  <si>
    <t>Elianny_A</t>
  </si>
  <si>
    <t>87-17-0011</t>
  </si>
  <si>
    <t xml:space="preserve">Земляника садовая (Fragaria/Pineberry ananassa Elianny BR A (9-14 мм)) </t>
  </si>
  <si>
    <t>Elianny_A+</t>
  </si>
  <si>
    <t>87-17-0012</t>
  </si>
  <si>
    <t xml:space="preserve">Земляника садовая (Fragaria/Pineberry ananassa Elianny BR A+(14-18мм)) </t>
  </si>
  <si>
    <t>Elianny_B</t>
  </si>
  <si>
    <t>87-17-0065</t>
  </si>
  <si>
    <t xml:space="preserve">Земляника садовая (Fragaria/Pineberry ananassa Elianny BR B (800)) </t>
  </si>
  <si>
    <t>Elsanta_A</t>
  </si>
  <si>
    <t>87-17-0066</t>
  </si>
  <si>
    <t xml:space="preserve">Земляника садовая (Fragaria/Pineberry ananassa Elsanta BR A (600)) </t>
  </si>
  <si>
    <t>Elsanta_A+</t>
  </si>
  <si>
    <t>87-62-0098</t>
  </si>
  <si>
    <t xml:space="preserve">Земляника садовая (Fragaria/Pineberry ananassa Elsanta BR A+(13-17)) </t>
  </si>
  <si>
    <t>Elsanta_B</t>
  </si>
  <si>
    <t>87-62-0057</t>
  </si>
  <si>
    <t xml:space="preserve">Земляника садовая (Fragaria/Pineberry ananassa Elsanta BR B) </t>
  </si>
  <si>
    <t>Elvira_A</t>
  </si>
  <si>
    <t>87-62-0041</t>
  </si>
  <si>
    <t xml:space="preserve">Земляника садовая (Fragaria/Pineberry ananassa Elvira BR A (9-13)) </t>
  </si>
  <si>
    <t>Faith_A</t>
  </si>
  <si>
    <t>87-65-0042</t>
  </si>
  <si>
    <t xml:space="preserve">Земляника садовая (Fragaria/Pineberry ananassa Faith BR A (9-14 мм)) </t>
  </si>
  <si>
    <t>Faith_B</t>
  </si>
  <si>
    <t>87-65-0088</t>
  </si>
  <si>
    <t xml:space="preserve">Земляника садовая (Fragaria/Pineberry ananassa Faith BR B) </t>
  </si>
  <si>
    <t>Favori_A</t>
  </si>
  <si>
    <t>Favori</t>
  </si>
  <si>
    <t>30-03-0030</t>
  </si>
  <si>
    <t xml:space="preserve">Земляника садовая (Fragaria/Pineberry ananassa Favori BR A 9-15 мм) </t>
  </si>
  <si>
    <t>Favori_A+</t>
  </si>
  <si>
    <t>87-65-0102</t>
  </si>
  <si>
    <t xml:space="preserve">Земляника садовая (Fragaria/Pineberry ananassa Favori BR A+) </t>
  </si>
  <si>
    <t>Favori_B</t>
  </si>
  <si>
    <t>30-03-0029</t>
  </si>
  <si>
    <t xml:space="preserve">Земляника садовая (Fragaria/Pineberry ananassa Favori BR B 7-9) </t>
  </si>
  <si>
    <t>700/300</t>
  </si>
  <si>
    <t>Fe 1711_A</t>
  </si>
  <si>
    <t>Fe 1712</t>
  </si>
  <si>
    <t>30-03-0088</t>
  </si>
  <si>
    <t xml:space="preserve">Земляника садовая (Fragaria/Pineberry ananassa Fe 1711 BR A 9-15 мм) </t>
  </si>
  <si>
    <t>Fe 1711_A+</t>
  </si>
  <si>
    <t>Fe 1713</t>
  </si>
  <si>
    <t>30-03-0093</t>
  </si>
  <si>
    <t xml:space="preserve">Земляника садовая (Fragaria/Pineberry ananassa Fe 1711 BR A+) </t>
  </si>
  <si>
    <t>Fe 1711_B</t>
  </si>
  <si>
    <t>Fe 1711</t>
  </si>
  <si>
    <t>30-03-0096</t>
  </si>
  <si>
    <t xml:space="preserve">Земляника садовая (Fragaria/Pineberry ananassa Fe 1711 BR B) </t>
  </si>
  <si>
    <t>Figaro_A</t>
  </si>
  <si>
    <t>87-62-0024</t>
  </si>
  <si>
    <t xml:space="preserve">Земляника садовая (Fragaria/Pineberry ananassa Figaro BR A (9-13)) </t>
  </si>
  <si>
    <t>Figaro_A+</t>
  </si>
  <si>
    <t>87-62-0025</t>
  </si>
  <si>
    <t xml:space="preserve">Земляника садовая (Fragaria/Pineberry ananassa Figaro BR A+(13-17)) </t>
  </si>
  <si>
    <t>Figaro_B</t>
  </si>
  <si>
    <t>87-62-0023</t>
  </si>
  <si>
    <t xml:space="preserve">Земляника садовая (Fragaria/Pineberry ananassa Figaro BR B (6-9)) </t>
  </si>
  <si>
    <t>Flair_A</t>
  </si>
  <si>
    <t>87-65-0044</t>
  </si>
  <si>
    <t xml:space="preserve">Земляника садовая (Fragaria/Pineberry ananassa Flair BR A (9-14 мм)) </t>
  </si>
  <si>
    <t>Flair_A+</t>
  </si>
  <si>
    <t>87-65-0057</t>
  </si>
  <si>
    <t xml:space="preserve">Земляника садовая (Fragaria/Pineberry ananassa Flair BR A+) </t>
  </si>
  <si>
    <t>Flair_B</t>
  </si>
  <si>
    <t>87-65-0049</t>
  </si>
  <si>
    <t xml:space="preserve">Земляника садовая (Fragaria/Pineberry ananassa Flair BR 6-9 мм) </t>
  </si>
  <si>
    <t>Florence_A</t>
  </si>
  <si>
    <t>87-62-0066</t>
  </si>
  <si>
    <t xml:space="preserve">Земляника садовая (Fragaria/Pineberry ananassa Florence BR A (9-13)) </t>
  </si>
  <si>
    <t>Florence_A+</t>
  </si>
  <si>
    <t>87-95-0004</t>
  </si>
  <si>
    <t xml:space="preserve">Земляника садовая (Fragaria/Pineberry ananassa Florence BR A+) </t>
  </si>
  <si>
    <t>Florence_B</t>
  </si>
  <si>
    <t>87-62-0075</t>
  </si>
  <si>
    <t xml:space="preserve">Земляника садовая (Fragaria/Pineberry ananassa Florence BR B (6-9)) </t>
  </si>
  <si>
    <t>Gariguette_A</t>
  </si>
  <si>
    <t>87-17-0001</t>
  </si>
  <si>
    <t xml:space="preserve">Земляника садовая (Fragaria/Pineberry ananassa Gariguette BR A (9-14 мм)) </t>
  </si>
  <si>
    <t>Honeoye_A</t>
  </si>
  <si>
    <t>Honeoye</t>
  </si>
  <si>
    <t>87-17-0059</t>
  </si>
  <si>
    <t xml:space="preserve">Земляника садовая (Fragaria/Pineberry ananassa Honeoye BR A) </t>
  </si>
  <si>
    <t>Honeoye_A+</t>
  </si>
  <si>
    <t>87-17-0060</t>
  </si>
  <si>
    <t xml:space="preserve">Земляника садовая (Fragaria/Pineberry ananassa Honeoye BR A+) </t>
  </si>
  <si>
    <t>Joly_A</t>
  </si>
  <si>
    <t>Joly</t>
  </si>
  <si>
    <t>80-01-0091</t>
  </si>
  <si>
    <t xml:space="preserve">Земляника садовая (Fragaria/Pineberry ananassa Joly BR A) </t>
  </si>
  <si>
    <t xml:space="preserve">Joly_A+ </t>
  </si>
  <si>
    <t>80-01-0090</t>
  </si>
  <si>
    <t xml:space="preserve">Земляника садовая (Fragaria/Pineberry ananassa Joly BR A+) </t>
  </si>
  <si>
    <t xml:space="preserve">Joly_B </t>
  </si>
  <si>
    <t>80-01-0093</t>
  </si>
  <si>
    <t xml:space="preserve">Земляника садовая (Fragaria/Pineberry ananassa Joly BR B) </t>
  </si>
  <si>
    <t>Kent_A</t>
  </si>
  <si>
    <t>87-62-0031</t>
  </si>
  <si>
    <t xml:space="preserve">Земляника садовая (Fragaria/Pineberry ananassa Kent BR A (9-13)) </t>
  </si>
  <si>
    <t>87-62-0032</t>
  </si>
  <si>
    <t xml:space="preserve">Земляника садовая (Fragaria/Pineberry ananassa Kent BR A+) </t>
  </si>
  <si>
    <t>Kimberly_A</t>
  </si>
  <si>
    <t xml:space="preserve">Kimberly </t>
  </si>
  <si>
    <t>87-17-0007</t>
  </si>
  <si>
    <t xml:space="preserve">Земляника садовая (Fragaria/Pineberry ananassa Kimberly BR A (9-14 мм)) </t>
  </si>
  <si>
    <t>Kimberly_A+</t>
  </si>
  <si>
    <t>87-17-0008</t>
  </si>
  <si>
    <t xml:space="preserve">Земляника садовая (Fragaria/Pineberry ananassa Kimberly BR A+(14-18мм)) </t>
  </si>
  <si>
    <t>Kimberly_B</t>
  </si>
  <si>
    <t>87-17-0067</t>
  </si>
  <si>
    <t xml:space="preserve">Земляника садовая (Fragaria/Pineberry ananassa Kimberly BR B (900)) </t>
  </si>
  <si>
    <t>Korona_A</t>
  </si>
  <si>
    <t>87-62-0061</t>
  </si>
  <si>
    <t xml:space="preserve">Земляника садовая (Fragaria/Pineberry ananassa Korona BR A) </t>
  </si>
  <si>
    <t>Korona_A+</t>
  </si>
  <si>
    <t>87-65-0036</t>
  </si>
  <si>
    <t xml:space="preserve">Земляника садовая (Fragaria/Pineberry ananassa Korona BR A+(14-18мм)) </t>
  </si>
  <si>
    <t>Korona_B</t>
  </si>
  <si>
    <t>87-65-0016</t>
  </si>
  <si>
    <t xml:space="preserve">Земляника садовая (Fragaria/Pineberry ananassa Korona BR Standart (6-9 мм)) </t>
  </si>
  <si>
    <t xml:space="preserve">Laetitia_A </t>
  </si>
  <si>
    <t>Laetitia</t>
  </si>
  <si>
    <t>80-01-0099</t>
  </si>
  <si>
    <t xml:space="preserve">Земляника садовая (Fragaria/Pineberry ananassa Laetitia BR A) </t>
  </si>
  <si>
    <t xml:space="preserve">Laetitia_A+ </t>
  </si>
  <si>
    <t>80-01-0100</t>
  </si>
  <si>
    <t xml:space="preserve">Земляника садовая (Fragaria/Pineberry ananassa Laetitia BR A+) </t>
  </si>
  <si>
    <t xml:space="preserve">Laetitia_B </t>
  </si>
  <si>
    <t>80-01-0097</t>
  </si>
  <si>
    <t xml:space="preserve">Земляника садовая (Fragaria/Pineberry ananassa Laetitia BR B) </t>
  </si>
  <si>
    <t>Lambada_A</t>
  </si>
  <si>
    <t>87-17-0054</t>
  </si>
  <si>
    <t xml:space="preserve">Земляника садовая (Fragaria/Pineberry ananassa Lambada BR A) </t>
  </si>
  <si>
    <t>Lambada_A+</t>
  </si>
  <si>
    <t>87-17-0055</t>
  </si>
  <si>
    <t xml:space="preserve">Земляника садовая (Fragaria/Pineberry ananassa Lambada BR A+) </t>
  </si>
  <si>
    <t>Lambada_B</t>
  </si>
  <si>
    <t>87-62-0033</t>
  </si>
  <si>
    <t xml:space="preserve">Земляника садовая (Fragaria/Pineberry ananassa Lambada BR B (6-9)) </t>
  </si>
  <si>
    <t>Limalexia_A</t>
  </si>
  <si>
    <t>Limalexia</t>
  </si>
  <si>
    <t>87-62-0067</t>
  </si>
  <si>
    <t xml:space="preserve">Земляника садовая (Fragaria/Pineberry ananassa Limalexia BR A (9-13)) </t>
  </si>
  <si>
    <t>Limalexia_A+</t>
  </si>
  <si>
    <t>87-62-0105</t>
  </si>
  <si>
    <t xml:space="preserve">Земляника садовая (Fragaria/Pineberry ananassa Limalexia BR A+(13-17)) </t>
  </si>
  <si>
    <t>Limalexia_B</t>
  </si>
  <si>
    <t>87-62-0079</t>
  </si>
  <si>
    <t xml:space="preserve">Земляника садовая (Fragaria/Pineberry ananassa Limalexia BR B (6-9)) </t>
  </si>
  <si>
    <t xml:space="preserve">Lycia_A </t>
  </si>
  <si>
    <t>Lycia</t>
  </si>
  <si>
    <t>80-01-0114</t>
  </si>
  <si>
    <t xml:space="preserve">Земляника садовая (Fragaria/Pineberry ananassa Lycia BR A) </t>
  </si>
  <si>
    <t xml:space="preserve">Lycia_A+ </t>
  </si>
  <si>
    <t>80-01-0113</t>
  </si>
  <si>
    <t xml:space="preserve">Земляника садовая (Fragaria/Pineberry ananassa Lycia BR A+) </t>
  </si>
  <si>
    <t xml:space="preserve">Lycia_B </t>
  </si>
  <si>
    <t>80-01-0116</t>
  </si>
  <si>
    <t xml:space="preserve">Земляника садовая (Fragaria/Pineberry ananassa Lycia BR B) </t>
  </si>
  <si>
    <t xml:space="preserve">Malga_A </t>
  </si>
  <si>
    <t>Malga</t>
  </si>
  <si>
    <t>80-01-0013</t>
  </si>
  <si>
    <t xml:space="preserve">Земляника садовая (Fragaria/Pineberry ananassa Malga BR A) </t>
  </si>
  <si>
    <t>Malling Centenary_A</t>
  </si>
  <si>
    <t>87-95-0005</t>
  </si>
  <si>
    <t xml:space="preserve">Земляника садовая (Fragaria/Pineberry ananassa Malling Centenary BR A) </t>
  </si>
  <si>
    <t>Malling Centenary_A+</t>
  </si>
  <si>
    <t>87-62-0120</t>
  </si>
  <si>
    <t xml:space="preserve">Земляника садовая (Fragaria/Pineberry ananassa Malling Centenary BR A+(13-17)) </t>
  </si>
  <si>
    <t>Malwina_A</t>
  </si>
  <si>
    <t>87-65-0046</t>
  </si>
  <si>
    <t xml:space="preserve">Земляника садовая (Fragaria/Pineberry ananassa Malwina BR standard 9 - 14) </t>
  </si>
  <si>
    <t>Malwina_A+</t>
  </si>
  <si>
    <t>87-65-0047</t>
  </si>
  <si>
    <t xml:space="preserve">Земляника садовая (Fragaria/Pineberry ananassa Malwina BR A+(14-18мм)) </t>
  </si>
  <si>
    <t>Malwina_A++</t>
  </si>
  <si>
    <t>87-65-0048</t>
  </si>
  <si>
    <t xml:space="preserve">Земляника садовая (Fragaria/Pineberry ananassa Malwina BR A++ 18/+) </t>
  </si>
  <si>
    <t>Malwina_B</t>
  </si>
  <si>
    <t>87-65-0045</t>
  </si>
  <si>
    <t xml:space="preserve">Земляника садовая (Fragaria/Pineberry ananassa Malwina BR B (6-9)) </t>
  </si>
  <si>
    <t>Manon Des Fraises_A</t>
  </si>
  <si>
    <t>Manon Des Fraises</t>
  </si>
  <si>
    <t>30-03-0087</t>
  </si>
  <si>
    <t xml:space="preserve">Земляника садовая (Fragaria/Pineberry ananassa Manon des Fraises BR A 9-15 мм) </t>
  </si>
  <si>
    <t>Manon Des Fraises_B</t>
  </si>
  <si>
    <t>30-03-0097</t>
  </si>
  <si>
    <t xml:space="preserve">Земляника садовая (Fragaria/Pineberry ananassa Manon des Fraises BR B) </t>
  </si>
  <si>
    <t>Mara des Bois_B</t>
  </si>
  <si>
    <t>87-17-0021</t>
  </si>
  <si>
    <t xml:space="preserve">Земляника садовая (Fragaria/Pineberry ananassa Mara des Bois BR B (6-9)) </t>
  </si>
  <si>
    <t>Maxim_A</t>
  </si>
  <si>
    <t>Maxim</t>
  </si>
  <si>
    <t>87-65-0061</t>
  </si>
  <si>
    <t xml:space="preserve">Земляника садовая (Fragaria/Pineberry ananassa Maxim BR A (9-14 мм)) </t>
  </si>
  <si>
    <t>Mieze Schindler_A</t>
  </si>
  <si>
    <t>87-17-0019</t>
  </si>
  <si>
    <t xml:space="preserve">Земляника садовая (Fragaria/Pineberry ananassa Mieze Schindler BR A (9-14 мм)) </t>
  </si>
  <si>
    <t>Mieze Schindler_A+</t>
  </si>
  <si>
    <t>87-17-0020</t>
  </si>
  <si>
    <t xml:space="preserve">Земляника садовая (Fragaria/Pineberry ananassa Mieze Schindler BR A+(14-18мм)) </t>
  </si>
  <si>
    <t>Murano_B</t>
  </si>
  <si>
    <t>Murano</t>
  </si>
  <si>
    <t>80-03-0004</t>
  </si>
  <si>
    <t xml:space="preserve">Земляника садовая (Fragaria/Pineberry ananassa Murano BR B) </t>
  </si>
  <si>
    <t>Musica_A</t>
  </si>
  <si>
    <t>Musica</t>
  </si>
  <si>
    <t>87-62-0083</t>
  </si>
  <si>
    <t xml:space="preserve">Земляника садовая (Fragaria/Pineberry ananassa Musica BR A (9-13)) </t>
  </si>
  <si>
    <t>Musica_A+</t>
  </si>
  <si>
    <t>87-62-0107</t>
  </si>
  <si>
    <t xml:space="preserve">Земляника садовая (Fragaria/Pineberry ananassa Musica BR A+(13-17)) </t>
  </si>
  <si>
    <t>Musica_B</t>
  </si>
  <si>
    <t>87-62-0077</t>
  </si>
  <si>
    <t xml:space="preserve">Земляника садовая (Fragaria/Pineberry ananassa Musica BR B (6-9)) </t>
  </si>
  <si>
    <t>Olympia_A</t>
  </si>
  <si>
    <t>80-01-0049</t>
  </si>
  <si>
    <t xml:space="preserve">Земляника садовая (Fragaria/Pineberry ananassa Olympia BR A) </t>
  </si>
  <si>
    <t>Polka_A</t>
  </si>
  <si>
    <t>87-62-0054</t>
  </si>
  <si>
    <t xml:space="preserve">Земляника садовая (Fragaria/Pineberry ananassa Polka BR A) </t>
  </si>
  <si>
    <t>Polka_B</t>
  </si>
  <si>
    <t>87-62-0055</t>
  </si>
  <si>
    <t xml:space="preserve">Земляника садовая (Fragaria/Pineberry ananassa Polka BR B) </t>
  </si>
  <si>
    <t>Portolas_A</t>
  </si>
  <si>
    <t>Portolas</t>
  </si>
  <si>
    <t>30-03-0032</t>
  </si>
  <si>
    <t xml:space="preserve">Земляника садовая (Fragaria/Pineberry ananassa Portolas BR A 9-15 мм) </t>
  </si>
  <si>
    <t>Ritmo_A</t>
  </si>
  <si>
    <t>Ritmo</t>
  </si>
  <si>
    <t>87-62-0082</t>
  </si>
  <si>
    <t xml:space="preserve">Земляника садовая (Fragaria/Pineberry ananassa Ritmo BR A (9-13)) </t>
  </si>
  <si>
    <t>600/800</t>
  </si>
  <si>
    <t>Ritmo_A+</t>
  </si>
  <si>
    <t>87-62-0106</t>
  </si>
  <si>
    <t xml:space="preserve">Земляника садовая (Fragaria/Pineberry ananassa Ritmo BR A+(13-17)) </t>
  </si>
  <si>
    <t>Romina_A</t>
  </si>
  <si>
    <t>Romina</t>
  </si>
  <si>
    <t>87-17-0061</t>
  </si>
  <si>
    <t xml:space="preserve">Земляника садовая (Fragaria/Pineberry ananassa Romina BR A) </t>
  </si>
  <si>
    <t>Roxana_A</t>
  </si>
  <si>
    <t>Roxana</t>
  </si>
  <si>
    <t>80-01-0031</t>
  </si>
  <si>
    <t xml:space="preserve">Земляника садовая (Fragaria/Pineberry ananassa Roxana BR A) </t>
  </si>
  <si>
    <t>Roxana_B</t>
  </si>
  <si>
    <t>80-01-0033</t>
  </si>
  <si>
    <t xml:space="preserve">Земляника садовая (Fragaria/Pineberry ananassa Roxana BR В) </t>
  </si>
  <si>
    <t>Rubis des Jardins_A</t>
  </si>
  <si>
    <t>30-03-0017</t>
  </si>
  <si>
    <t xml:space="preserve">Земляника садовая (Fragaria/Pineberry ananassa Rubis des Jardins BR A 9-15 мм) </t>
  </si>
  <si>
    <t>Rubis des Jardins_B</t>
  </si>
  <si>
    <t>30-03-0016</t>
  </si>
  <si>
    <t xml:space="preserve">Земляника садовая (Fragaria/Pineberry ananassa Rubis des Jardins BR B 7-9) </t>
  </si>
  <si>
    <t>Rumba_A</t>
  </si>
  <si>
    <t>87-62-0012</t>
  </si>
  <si>
    <t xml:space="preserve">Земляника садовая (Fragaria/Pineberry ananassa Rumba BR A (9-13)) </t>
  </si>
  <si>
    <t>87-95-0007</t>
  </si>
  <si>
    <t xml:space="preserve">Земляника садовая (Fragaria/Pineberry ananassa Rumba BR A) </t>
  </si>
  <si>
    <t>Rumba_A+</t>
  </si>
  <si>
    <t>87-62-0013</t>
  </si>
  <si>
    <t xml:space="preserve">Земляника садовая (Fragaria/Pineberry ananassa Rumba BR A+(13-17)) </t>
  </si>
  <si>
    <t>Rumba_B</t>
  </si>
  <si>
    <t>87-62-0011</t>
  </si>
  <si>
    <t xml:space="preserve">Земляника садовая (Fragaria/Pineberry ananassa Rumba BR B (6-9)) </t>
  </si>
  <si>
    <t>Salsa_A+</t>
  </si>
  <si>
    <t>87-62-0103</t>
  </si>
  <si>
    <t xml:space="preserve">Земляника садовая (Fragaria/Pineberry ananassa Salsa BR A+(13-17)) </t>
  </si>
  <si>
    <t>San Andreas_A</t>
  </si>
  <si>
    <t>80-01-0018</t>
  </si>
  <si>
    <t xml:space="preserve">Земляника садовая (Fragaria/Pineberry ananassa San Andreas BR A) </t>
  </si>
  <si>
    <t>Scala_A</t>
  </si>
  <si>
    <t>Scala</t>
  </si>
  <si>
    <t>80-01-0061</t>
  </si>
  <si>
    <t xml:space="preserve">Земляника садовая (Fragaria/Pineberry ananassa Scala BR A) </t>
  </si>
  <si>
    <t>Scala_B</t>
  </si>
  <si>
    <t>80-01-0063</t>
  </si>
  <si>
    <t xml:space="preserve">Земляника садовая (Fragaria/Pineberry ananassa Scala BR В) </t>
  </si>
  <si>
    <t>Selva_A</t>
  </si>
  <si>
    <t>87-17-0025</t>
  </si>
  <si>
    <t xml:space="preserve">Земляника садовая (Fragaria/Pineberry ananassa Selva BR A (9-14 мм)) </t>
  </si>
  <si>
    <t>87-62-0005</t>
  </si>
  <si>
    <t xml:space="preserve">Земляника садовая (Fragaria/Pineberry ananassa Selva BR A (8-13)) </t>
  </si>
  <si>
    <t>Senga Sengana_A</t>
  </si>
  <si>
    <t>87-17-0013</t>
  </si>
  <si>
    <t xml:space="preserve">Земляника садовая (Fragaria/Pineberry ananassa Senga S. BR A (9-14 мм)) </t>
  </si>
  <si>
    <t>Senga Sengana_A+</t>
  </si>
  <si>
    <t>87-62-0117</t>
  </si>
  <si>
    <t xml:space="preserve">Земляника садовая (Fragaria/Pineberry ananassa Senga S. BR A+) </t>
  </si>
  <si>
    <t>Senga Sengana_B</t>
  </si>
  <si>
    <t>87-17-0073</t>
  </si>
  <si>
    <t xml:space="preserve">Земляника садовая (Fragaria/Pineberry ananassa Senga S. BR B) </t>
  </si>
  <si>
    <t>Sibilla_A</t>
  </si>
  <si>
    <t>Sibilla</t>
  </si>
  <si>
    <t>80-01-0109</t>
  </si>
  <si>
    <t xml:space="preserve">Земляника садовая (Fragaria/Pineberry ananassa Sibilla BR A) </t>
  </si>
  <si>
    <t xml:space="preserve">Sibilla_B </t>
  </si>
  <si>
    <t>80-01-0107</t>
  </si>
  <si>
    <t xml:space="preserve">Земляника садовая (Fragaria/Pineberry ananassa Sibilla BR B) </t>
  </si>
  <si>
    <t>Sonata_A</t>
  </si>
  <si>
    <t>87-65-0009</t>
  </si>
  <si>
    <t xml:space="preserve">Земляника садовая (Fragaria/Pineberry ananassa Sonata BR A (9-14 мм)) </t>
  </si>
  <si>
    <t>Sonata_A+</t>
  </si>
  <si>
    <t>87-65-0026</t>
  </si>
  <si>
    <t xml:space="preserve">Земляника садовая (Fragaria/Pineberry ananassa Sonata BR A+(14-18мм)) </t>
  </si>
  <si>
    <t>Sonata_A++</t>
  </si>
  <si>
    <t>87-65-0039</t>
  </si>
  <si>
    <t xml:space="preserve">Земляника садовая (Fragaria/Pineberry ananassa Sonata BR 18/+) </t>
  </si>
  <si>
    <t>Sonata_B</t>
  </si>
  <si>
    <t>87-65-0019</t>
  </si>
  <si>
    <t xml:space="preserve">Земляника садовая (Fragaria/Pineberry ananassa Sonata BR Standart (6-9 мм)) </t>
  </si>
  <si>
    <t>Soprano_A</t>
  </si>
  <si>
    <t>Soprano</t>
  </si>
  <si>
    <t>87-62-0091</t>
  </si>
  <si>
    <t xml:space="preserve">Земляника садовая (Fragaria/Pineberry ananassa Soprano BR A (9-13)) </t>
  </si>
  <si>
    <t>Sussette_B</t>
  </si>
  <si>
    <t>Sussette</t>
  </si>
  <si>
    <t>87-65-0095</t>
  </si>
  <si>
    <t xml:space="preserve">Земляника садовая (Fragaria/Pineberry ananassa Sussette BR B) </t>
  </si>
  <si>
    <t>Symphony_A</t>
  </si>
  <si>
    <t>Symphony</t>
  </si>
  <si>
    <t>87-95-0009</t>
  </si>
  <si>
    <t xml:space="preserve">Земляника садовая (Fragaria/Pineberry ananassa Symphony BR A) </t>
  </si>
  <si>
    <t>Symphony_A+</t>
  </si>
  <si>
    <t>87-95-0010</t>
  </si>
  <si>
    <t xml:space="preserve">Земляника садовая (Fragaria/Pineberry ananassa Symphony BR A+) </t>
  </si>
  <si>
    <t>Syria_B</t>
  </si>
  <si>
    <t>Syria</t>
  </si>
  <si>
    <t>80-01-0124</t>
  </si>
  <si>
    <t xml:space="preserve">Земляника садовая (Fragaria/Pineberry ananassa Syria BR B) </t>
  </si>
  <si>
    <t>Talia_A</t>
  </si>
  <si>
    <t>Talia</t>
  </si>
  <si>
    <t>80-01-0069</t>
  </si>
  <si>
    <t xml:space="preserve">Земляника садовая (Fragaria/Pineberry ananassa Talia BR A) </t>
  </si>
  <si>
    <t>Talia_A+</t>
  </si>
  <si>
    <t>80-01-0068</t>
  </si>
  <si>
    <t xml:space="preserve">Земляника садовая (Fragaria/Pineberry ananassa Talia BR A+) </t>
  </si>
  <si>
    <t>Talia_B</t>
  </si>
  <si>
    <t>80-01-0067</t>
  </si>
  <si>
    <t xml:space="preserve">Земляника садовая (Fragaria/Pineberry ananassa Talia BR В) </t>
  </si>
  <si>
    <t>Tenira_A</t>
  </si>
  <si>
    <t>87-62-0038</t>
  </si>
  <si>
    <t xml:space="preserve">Земляника садовая (Fragaria/Pineberry ananassa Tenira BR A (9-13)) </t>
  </si>
  <si>
    <t xml:space="preserve"> Tenira</t>
  </si>
  <si>
    <t>87-62-0118</t>
  </si>
  <si>
    <t xml:space="preserve">Земляника садовая (Fragaria/Pineberry ananassa Tenira BR A+(13-17)) </t>
  </si>
  <si>
    <t>Tenira_B</t>
  </si>
  <si>
    <t>87-62-0037</t>
  </si>
  <si>
    <t xml:space="preserve">Земляника садовая (Fragaria/Pineberry ananassa Tenira BR B (6-9)) </t>
  </si>
  <si>
    <t>Verdi_A++</t>
  </si>
  <si>
    <t>Verdi</t>
  </si>
  <si>
    <t>87-62-0113</t>
  </si>
  <si>
    <t xml:space="preserve">Земляника садовая (Fragaria/Pineberry ananassa Verdi BR A++) </t>
  </si>
  <si>
    <t>Verdi_B</t>
  </si>
  <si>
    <t>87-62-0078</t>
  </si>
  <si>
    <t xml:space="preserve">Земляника садовая (Fragaria/Pineberry ananassa Verdi BR B (6-9)) </t>
  </si>
  <si>
    <t>Vima Tarda_A</t>
  </si>
  <si>
    <t>87-17-0015</t>
  </si>
  <si>
    <t xml:space="preserve">Земляника садовая (Fragaria/Pineberry ananassa Vima Tarda BR A (9-14 мм)) </t>
  </si>
  <si>
    <t>Vima Tarda_A+</t>
  </si>
  <si>
    <t>87-17-0016</t>
  </si>
  <si>
    <t xml:space="preserve">Земляника садовая (Fragaria/Pineberry ananassa Vima Tarda BR A+(14-18мм)) </t>
  </si>
  <si>
    <t>Vima Xima_A</t>
  </si>
  <si>
    <t>Vima Xima</t>
  </si>
  <si>
    <t>87-17-0017</t>
  </si>
  <si>
    <t xml:space="preserve">Земляника садовая (Fragaria/Pineberry ananassa Vima Xima BR A (9-14 мм)) </t>
  </si>
  <si>
    <t>Vima Xima_A+</t>
  </si>
  <si>
    <t>87-17-0036</t>
  </si>
  <si>
    <t xml:space="preserve">Земляника садовая (Fragaria/Pineberry ananassa Vima Xima BR A+(14-18мм)) </t>
  </si>
  <si>
    <t>Vima Zanta_A</t>
  </si>
  <si>
    <t>87-17-0009</t>
  </si>
  <si>
    <t xml:space="preserve">Земляника садовая (Fragaria/Pineberry ananassa Vima Zanta BR A (9-14 мм)) </t>
  </si>
  <si>
    <t>500/600</t>
  </si>
  <si>
    <t>Vima Zanta_A+</t>
  </si>
  <si>
    <t>87-17-0010</t>
  </si>
  <si>
    <t xml:space="preserve">Земляника садовая (Fragaria/Pineberry ananassa Vima Zanta BR A+(14-18мм)) </t>
  </si>
  <si>
    <t>Vima Zanta_B</t>
  </si>
  <si>
    <t>87-17-0050</t>
  </si>
  <si>
    <t xml:space="preserve">Земляника садовая (Fragaria/Pineberry ananassa Vima Zanta medium early BR B (6-9)) </t>
  </si>
  <si>
    <t>Vivaldi_A</t>
  </si>
  <si>
    <t>Vivaldi</t>
  </si>
  <si>
    <t>87-62-0016</t>
  </si>
  <si>
    <t xml:space="preserve">Земляника садовая (Fragaria/Pineberry ananassa Vivaldi BR A (9-13)) </t>
  </si>
  <si>
    <t>Vivaldi_A+</t>
  </si>
  <si>
    <t>87-62-0017</t>
  </si>
  <si>
    <t xml:space="preserve">Земляника садовая (Fragaria/Pineberry ananassa Vivaldi BR A+(13-17)) </t>
  </si>
  <si>
    <t>Vivaldi_A++</t>
  </si>
  <si>
    <t>87-62-0018</t>
  </si>
  <si>
    <t xml:space="preserve">Земляника садовая (Fragaria/Pineberry ananassa Vivaldi BR A++(17+)) 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</si>
  <si>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</si>
  <si>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</si>
  <si>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</si>
  <si>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</si>
  <si>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</si>
  <si>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</si>
  <si>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</si>
  <si>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</si>
  <si>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</si>
  <si>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</si>
  <si>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</si>
  <si>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</si>
  <si>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</si>
  <si>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</si>
  <si>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</si>
  <si>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</si>
  <si>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</si>
  <si>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</si>
  <si>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</si>
  <si>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</si>
  <si>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</si>
  <si>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</si>
  <si>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</si>
  <si>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</si>
  <si>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</si>
  <si>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</si>
  <si>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</si>
  <si>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</si>
  <si>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</si>
  <si>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</si>
  <si>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</si>
  <si>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</si>
  <si>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</si>
  <si>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</si>
  <si>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</si>
  <si>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</si>
  <si>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</si>
  <si>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</si>
  <si>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</si>
  <si>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</si>
  <si>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</si>
  <si>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</si>
  <si>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</si>
  <si>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</si>
  <si>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</si>
  <si>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</si>
  <si>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</si>
  <si>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</si>
  <si>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</si>
  <si>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</si>
  <si>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</si>
  <si>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</si>
  <si>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</si>
  <si>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</si>
  <si>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</si>
  <si>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</si>
  <si>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</si>
  <si>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</si>
  <si>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</si>
  <si>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</si>
  <si>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</si>
  <si>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</si>
  <si>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</si>
  <si>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Alba_A</t>
  </si>
  <si>
    <t>Alba_A+</t>
  </si>
  <si>
    <t>Albion_A</t>
  </si>
  <si>
    <t>Allegro_B</t>
  </si>
  <si>
    <t>Asia_A+</t>
  </si>
  <si>
    <t>Camarosa_B</t>
  </si>
  <si>
    <t>Candiss_B</t>
  </si>
  <si>
    <t>Cirafine_A+</t>
  </si>
  <si>
    <t>Diamante_B</t>
  </si>
  <si>
    <t>Elsanta_A++</t>
  </si>
  <si>
    <t>Elvira_A++</t>
  </si>
  <si>
    <t>Everly_A</t>
  </si>
  <si>
    <t xml:space="preserve">Florida beauty_B </t>
  </si>
  <si>
    <t xml:space="preserve">Florida beauty_A </t>
  </si>
  <si>
    <t>Gariguette_B</t>
  </si>
  <si>
    <t>Gariguette_A+</t>
  </si>
  <si>
    <t>Mara des Bois_A</t>
  </si>
  <si>
    <t>Ostara_A</t>
  </si>
  <si>
    <t>Salsa_B</t>
  </si>
  <si>
    <t>Selva_B</t>
  </si>
  <si>
    <t>Selva_A++</t>
  </si>
  <si>
    <t>Vima Rina_A</t>
  </si>
  <si>
    <t>Virena_A</t>
  </si>
  <si>
    <t>Земляника садовая Фриго  - ВЕСНА 2021</t>
  </si>
  <si>
    <t>Перед оформлением заказа, пожалуйста, ознакомьтесь с условиями работы и подтвердите своё согласие с ними:</t>
  </si>
  <si>
    <t>с условиями работы ознакомлен</t>
  </si>
  <si>
    <t>нет</t>
  </si>
  <si>
    <t>Выдача заказов: 9-20 недели 2021</t>
  </si>
  <si>
    <t>18 неделя 2021</t>
  </si>
  <si>
    <t>← Выберите период поставки</t>
  </si>
  <si>
    <t>Общий минимальный заказ  500 €. При заказе от 300 € применяется торговая надбавка 5%</t>
  </si>
  <si>
    <t>Задаток при бронировании:  30%, доплата 70% за 3 недели до погрузки в Европе</t>
  </si>
  <si>
    <t>15 неделя 2021</t>
  </si>
  <si>
    <t>16 неделя 2021</t>
  </si>
  <si>
    <t>17 неделя 2021</t>
  </si>
  <si>
    <t>19 неделя 2021</t>
  </si>
  <si>
    <t>20 неделя 2021</t>
  </si>
  <si>
    <t>Артикул старый</t>
  </si>
  <si>
    <t>Артикул новый</t>
  </si>
  <si>
    <t>артикул примечание</t>
  </si>
  <si>
    <t>Вместимость в ящик (старая), шт</t>
  </si>
  <si>
    <t>В наличии на складе, ящиков</t>
  </si>
  <si>
    <r>
      <t xml:space="preserve">Заказ, ящиков  </t>
    </r>
    <r>
      <rPr>
        <sz val="18"/>
        <rFont val="Arial"/>
        <family val="2"/>
      </rPr>
      <t>↓</t>
    </r>
  </si>
  <si>
    <t>Alba_B</t>
  </si>
  <si>
    <t>87-17-0056</t>
  </si>
  <si>
    <t>новая позиция</t>
  </si>
  <si>
    <t>87-17-0003</t>
  </si>
  <si>
    <t>не изменился</t>
  </si>
  <si>
    <t>87-17-0004</t>
  </si>
  <si>
    <t>80-01-0001</t>
  </si>
  <si>
    <t>Albion_A+</t>
  </si>
  <si>
    <t>80-01-0002</t>
  </si>
  <si>
    <t>87-62-0050</t>
  </si>
  <si>
    <t>новый</t>
  </si>
  <si>
    <t>87-62-0048</t>
  </si>
  <si>
    <t>Хорошая производительность и отличный вкус</t>
  </si>
  <si>
    <t>Anais_A</t>
  </si>
  <si>
    <t>30-03-0044</t>
  </si>
  <si>
    <t>Anais_A+</t>
  </si>
  <si>
    <t>30-03-0045</t>
  </si>
  <si>
    <t>Белые ягоды с  запахом ананаса</t>
  </si>
  <si>
    <t>Ananas_A+</t>
  </si>
  <si>
    <t>87-17-0024</t>
  </si>
  <si>
    <t>Ягоды ярко-красные, сладкие, весом до 30г.</t>
  </si>
  <si>
    <t>Arabella_B</t>
  </si>
  <si>
    <t>Arabella</t>
  </si>
  <si>
    <t>87-98-0001</t>
  </si>
  <si>
    <t>нет предложения</t>
  </si>
  <si>
    <t xml:space="preserve">США </t>
  </si>
  <si>
    <t>Ремонтантный сорт с ранним началом плодоношения. Ягоды красивые, хорошего размера, вкус десертный. Мякоть приятной текстуры. Плоды имеют форму сердца, ярко-красного цвета, с эффектным малиновым оттенком, с блеском. Сорт урожайный (в среднем 900 г с куста). Большой выход плодов первого класса. Сорт имеет хорошую устойчивость к мучнистой росе и серой гнили плодов. Подходит для широкого спектра географических регионов. Транспортабелен. С хорошим сроком хранения.</t>
  </si>
  <si>
    <t>Arabella_A</t>
  </si>
  <si>
    <t>87-98-0002</t>
  </si>
  <si>
    <t>Arabella_A+</t>
  </si>
  <si>
    <t>87-98-0003</t>
  </si>
  <si>
    <t>80-02-0002</t>
  </si>
  <si>
    <t>Ягоды оранжево-красные, блестящие, весом до 30 г., хорошо переносят транспортировку. Сочная, сладкая, с классическим земляничным ароматом.</t>
  </si>
  <si>
    <t>Arosa_A+</t>
  </si>
  <si>
    <t>80-02-0001</t>
  </si>
  <si>
    <t>30-03-0077</t>
  </si>
  <si>
    <t>&gt;10</t>
  </si>
  <si>
    <t>87-17-0006</t>
  </si>
  <si>
    <t>80-01-0028</t>
  </si>
  <si>
    <t>Ягода сладкая красивой, классической формы, крупная</t>
  </si>
  <si>
    <t>Aura_B</t>
  </si>
  <si>
    <t>80-01-0027</t>
  </si>
  <si>
    <t>Aura_А+</t>
  </si>
  <si>
    <t>80-01-0024</t>
  </si>
  <si>
    <t>Aura_A++</t>
  </si>
  <si>
    <t>80-01-0023</t>
  </si>
  <si>
    <t>ремонтантный</t>
  </si>
  <si>
    <t>Beauty_A</t>
  </si>
  <si>
    <t>30-03-0091</t>
  </si>
  <si>
    <t>Beauty_A+</t>
  </si>
  <si>
    <t>30-03-0092</t>
  </si>
  <si>
    <t>Bravura_B</t>
  </si>
  <si>
    <t>30-03-0074</t>
  </si>
  <si>
    <t>Bravura_A+</t>
  </si>
  <si>
    <t>30-03-0076</t>
  </si>
  <si>
    <t>80-01-0066</t>
  </si>
  <si>
    <t>30-03-0001</t>
  </si>
  <si>
    <t>30-03-0004</t>
  </si>
  <si>
    <t>Candiss_A+</t>
  </si>
  <si>
    <t>30-03-0006</t>
  </si>
  <si>
    <t>Capri_A</t>
  </si>
  <si>
    <t>Capri</t>
  </si>
  <si>
    <t>80-02-0005</t>
  </si>
  <si>
    <t>80-03-0005</t>
  </si>
  <si>
    <t>Ягоды крупные, красивые и очень сладкие. Масса плода в среднем 40 г. Транспортабельность хорошая. Сахаристость в дождливый сезон не снижается.</t>
  </si>
  <si>
    <t>Capri_A+</t>
  </si>
  <si>
    <t>80-02-0004</t>
  </si>
  <si>
    <t>80-03-0006</t>
  </si>
  <si>
    <t>Capri_A++</t>
  </si>
  <si>
    <t>80-02-0003</t>
  </si>
  <si>
    <t>Charlotte_A</t>
  </si>
  <si>
    <t>30-03-0025</t>
  </si>
  <si>
    <t>Charlotte_A+</t>
  </si>
  <si>
    <t>30-03-0026</t>
  </si>
  <si>
    <t>Cristina_B</t>
  </si>
  <si>
    <t>Christina</t>
  </si>
  <si>
    <t>80-01-0057</t>
  </si>
  <si>
    <t>Очень крупные оранжево-красные ягоды с приятной кислинкой</t>
  </si>
  <si>
    <t>Cristina_A</t>
  </si>
  <si>
    <t>80-01-0055</t>
  </si>
  <si>
    <t>87-17-0064</t>
  </si>
  <si>
    <t>Cristina_A+</t>
  </si>
  <si>
    <t>87-17-0063</t>
  </si>
  <si>
    <t>Cristina_A++</t>
  </si>
  <si>
    <t>80-01-0053</t>
  </si>
  <si>
    <t>Ciflorette_B</t>
  </si>
  <si>
    <t>30-03-0007</t>
  </si>
  <si>
    <t>Ярко-красные плоды, высокая урожайность</t>
  </si>
  <si>
    <t>30-03-0085</t>
  </si>
  <si>
    <t xml:space="preserve">Clery_B </t>
  </si>
  <si>
    <t>80-01-0088</t>
  </si>
  <si>
    <t xml:space="preserve">Ягоды крупные, весом до 40 г, сладкие почти без кислинки, с ароматом </t>
  </si>
  <si>
    <t>80-02-0007</t>
  </si>
  <si>
    <t>Clery_A+</t>
  </si>
  <si>
    <t>80-02-0006</t>
  </si>
  <si>
    <t>80-01-0087</t>
  </si>
  <si>
    <t>Вкус сладкий,выраженным земляничным ароматом и мускатными нотками</t>
  </si>
  <si>
    <t>87-65-0001</t>
  </si>
  <si>
    <t>87-62-0001</t>
  </si>
  <si>
    <t>87-62-0046</t>
  </si>
  <si>
    <t>Ягоды ярко-красного цвета, мясистые, сладкие. Вес 30-45г.</t>
  </si>
  <si>
    <t>87-62-0027</t>
  </si>
  <si>
    <t>Diamante_A</t>
  </si>
  <si>
    <t>87-95-0002</t>
  </si>
  <si>
    <t>Diamante_A+</t>
  </si>
  <si>
    <t>87-62-0029</t>
  </si>
  <si>
    <t>Промышленный сорт, имеет высокую урожайность, хорошее качество ягоды. Вкус сладкий, мякоть приятная и сочная. Плоды легко собирать, они не повреждаются при сборе и имеют  хорошую лежкось.</t>
  </si>
  <si>
    <t>Elegance_A+</t>
  </si>
  <si>
    <t>30-03-0021</t>
  </si>
  <si>
    <t>87-65-0003</t>
  </si>
  <si>
    <t>87-65-0022</t>
  </si>
  <si>
    <t>87-62-0056</t>
  </si>
  <si>
    <t>Elvira_B</t>
  </si>
  <si>
    <t>87-62-0040</t>
  </si>
  <si>
    <t xml:space="preserve">Мякоть плотная, очень сладкая, с  земляничным ароматом. С отсутствием кислинки во вкусе
</t>
  </si>
  <si>
    <t>Elvira_A+</t>
  </si>
  <si>
    <t>87-62-0063</t>
  </si>
  <si>
    <t>87-62-0119</t>
  </si>
  <si>
    <t>87-62-0042</t>
  </si>
  <si>
    <t>87-17-0032</t>
  </si>
  <si>
    <t>Everly_A+</t>
  </si>
  <si>
    <t>87-17-0033</t>
  </si>
  <si>
    <t>Evie 2_B</t>
  </si>
  <si>
    <t>Evie 2</t>
  </si>
  <si>
    <t>87-98-0004</t>
  </si>
  <si>
    <t>Великобритания</t>
  </si>
  <si>
    <t>Эви 2 — ремонтантный сорт земляники садовой универсального назначения использования. Оригинальное название нашей героини — Evie 2, в русскоязычном варианте её ещё иногда называют Ева 2.  Разновидность ценится за хорошую урожайность, отличные вкусовые качества ягод и их прекрасный товарный вид, неплохую зимостойкость. Эви 2 подходит для выращивания в регионах с мягким климатом, в жарких и очень холодных областях чувствует себя не очень комфортно.</t>
  </si>
  <si>
    <t>Evie 2_A</t>
  </si>
  <si>
    <t>87-98-0005</t>
  </si>
  <si>
    <t>Evie 2_A+</t>
  </si>
  <si>
    <t>87-98-0006</t>
  </si>
  <si>
    <t>30-03-0022</t>
  </si>
  <si>
    <t>30-03-0023</t>
  </si>
  <si>
    <t>Faith_A++</t>
  </si>
  <si>
    <t>87-65-0089</t>
  </si>
  <si>
    <t xml:space="preserve">Урожайность выше средней, отличные вкусовые качества даже в дождливый период. Куст земляники компактный, ягоды крупные, ароматные и очень вкусные. </t>
  </si>
  <si>
    <t>Figaro_A++</t>
  </si>
  <si>
    <t>87-62-0026</t>
  </si>
  <si>
    <t>Flair_A++</t>
  </si>
  <si>
    <t>87-65-0056</t>
  </si>
  <si>
    <t>87-95-0003</t>
  </si>
  <si>
    <t>Florence_A++</t>
  </si>
  <si>
    <t>87-62-0109</t>
  </si>
  <si>
    <t>80-01-0075</t>
  </si>
  <si>
    <t>Ягоды светло-малинового цвета с привлекательным блеском. Крупные до 50г.</t>
  </si>
  <si>
    <t>80-01-0073</t>
  </si>
  <si>
    <t>30-03-0070</t>
  </si>
  <si>
    <t>87-17-0002</t>
  </si>
  <si>
    <t>Honeoye_B</t>
  </si>
  <si>
    <t>87-65-0015</t>
  </si>
  <si>
    <t>87-62-0072</t>
  </si>
  <si>
    <t>Ягода с упругой розовой мякотью, хорошо транспортируется</t>
  </si>
  <si>
    <t>87-65-0005</t>
  </si>
  <si>
    <t>87-62-0002</t>
  </si>
  <si>
    <t>Honeoye_A++</t>
  </si>
  <si>
    <t>87-62-0003</t>
  </si>
  <si>
    <t>Jive_B</t>
  </si>
  <si>
    <t>Jive</t>
  </si>
  <si>
    <t>87-62-0007</t>
  </si>
  <si>
    <t>Высокие вкусовые качества, длительный сбор урожая</t>
  </si>
  <si>
    <t>Jive_A</t>
  </si>
  <si>
    <t>87-62-0008</t>
  </si>
  <si>
    <t>Jive_A+</t>
  </si>
  <si>
    <t>87-62-0009</t>
  </si>
  <si>
    <t>Jive_A++</t>
  </si>
  <si>
    <t>87-62-0010</t>
  </si>
  <si>
    <t>Имеет многогранный и очень приятный вкус. Ягоды крупные, 20-35 г. Мякоть сочная и плотная одновременно. Урожайность высокая.</t>
  </si>
  <si>
    <t>80-02-0008</t>
  </si>
  <si>
    <t>Kent_B</t>
  </si>
  <si>
    <t>87-62-0030</t>
  </si>
  <si>
    <t>Kent_A++</t>
  </si>
  <si>
    <t>87-62-0045</t>
  </si>
  <si>
    <t>Сердцеобразные плоды карамельного вкуса</t>
  </si>
  <si>
    <t>87-62-0062</t>
  </si>
  <si>
    <t>87-65-0006</t>
  </si>
  <si>
    <t>Korona_A++</t>
  </si>
  <si>
    <t>87-62-0060</t>
  </si>
  <si>
    <t>87-65-0055</t>
  </si>
  <si>
    <t>Ягоды ярко-алые с карминово-фиолетовым оттенком, очень красивые. Мякоть твердая, сладкая.</t>
  </si>
  <si>
    <t>87-62-0034</t>
  </si>
  <si>
    <t>87-62-0035</t>
  </si>
  <si>
    <t>Lambada_A++</t>
  </si>
  <si>
    <t>87-62-0036</t>
  </si>
  <si>
    <t>Ягоды очень крупные, десертного вкуса. Обладает редким сочетанием - плотности и насыщенного сладкого аромата</t>
  </si>
  <si>
    <t>Limalexia_A++</t>
  </si>
  <si>
    <t>87-62-0112</t>
  </si>
  <si>
    <t xml:space="preserve">Lofty_A </t>
  </si>
  <si>
    <t>Lofty</t>
  </si>
  <si>
    <t>80-01-0120</t>
  </si>
  <si>
    <t>Ягоды ояень яркого красного цвета. Вкус отличный с хорошим ароматом.</t>
  </si>
  <si>
    <t xml:space="preserve">Lofty_A++ </t>
  </si>
  <si>
    <t>80-01-0121</t>
  </si>
  <si>
    <t>Ягоды правильной формы, крупные. Вес 35-40г. Плоды очень сладкие с интенсивным вкусом и ароматом, с низкой кислотностью.</t>
  </si>
  <si>
    <t>Magnus_B</t>
  </si>
  <si>
    <t>Magnus</t>
  </si>
  <si>
    <t>30-03-0072</t>
  </si>
  <si>
    <t>87-65-0099</t>
  </si>
  <si>
    <t>Устойчив почти ко всем заболеваниям, хорошо переносит российские зимы. Ягоды без кислинки, правильной конической формы с приятным сладким вкусом, мякоть плотная и очень ароматная. Хорошо переносит транспортировку, пригоден к любому виду переработки, в том числе и для приготовления варенья.</t>
  </si>
  <si>
    <t>Magnus_A</t>
  </si>
  <si>
    <t>30-03-0073</t>
  </si>
  <si>
    <t>87-65-0098</t>
  </si>
  <si>
    <t>Magnus_A+</t>
  </si>
  <si>
    <t>87-65-0071</t>
  </si>
  <si>
    <t>Magnus_A++</t>
  </si>
  <si>
    <t>87-65-0100</t>
  </si>
  <si>
    <t>87-95-0006</t>
  </si>
  <si>
    <t>30-03-0071</t>
  </si>
  <si>
    <t>Отличные вкусовые качества. Высокая урожайность. Не подвержен болезням и вредителям, не требует особого ухода. Плоды удлиненно-конической формы, прекрасный товарный вид.</t>
  </si>
  <si>
    <t>Manon Des Fraises_A+</t>
  </si>
  <si>
    <t>30-03-0094</t>
  </si>
  <si>
    <t>87-65-0064</t>
  </si>
  <si>
    <t>87-65-0065</t>
  </si>
  <si>
    <t>87-17-0022</t>
  </si>
  <si>
    <t>Mara des Bois_A+</t>
  </si>
  <si>
    <t>87-17-0039</t>
  </si>
  <si>
    <t>Maxim_B</t>
  </si>
  <si>
    <t>87-65-0060</t>
  </si>
  <si>
    <t>Чрезвычайно крупноплодный сорт с сочными ярко-красными ягодами</t>
  </si>
  <si>
    <t>Maxim_A+</t>
  </si>
  <si>
    <t>87-65-0062</t>
  </si>
  <si>
    <t>Mieze Schindler_B</t>
  </si>
  <si>
    <t>87-65-0058</t>
  </si>
  <si>
    <t>87-65-0059</t>
  </si>
  <si>
    <t>80-02-0012</t>
  </si>
  <si>
    <t>Обильное и продолжительное плодоношение. Ягоды красно-оранжевого оттенка, очень красивые, средних размеров.Мякоть плотная, но при этом очень сочная. Вкусовые качества ягод отменные. Они сладкие, с легкой ноткой кислинки. Отличная транспортабельность.</t>
  </si>
  <si>
    <t>Murano_A</t>
  </si>
  <si>
    <t>80-02-0011</t>
  </si>
  <si>
    <t>80-03-0001</t>
  </si>
  <si>
    <t>Murano_A+</t>
  </si>
  <si>
    <t>80-02-0010</t>
  </si>
  <si>
    <t>80-03-0002</t>
  </si>
  <si>
    <t>Murano_A++</t>
  </si>
  <si>
    <t>80-02-0009</t>
  </si>
  <si>
    <t>80-03-0003</t>
  </si>
  <si>
    <t>Плоды – крупные, блестящие, довольно прочные, с характерным клубничным ароматом</t>
  </si>
  <si>
    <t>Musica_A++</t>
  </si>
  <si>
    <t>87-62-0110</t>
  </si>
  <si>
    <t>Olympia_B</t>
  </si>
  <si>
    <t>80-01-0051</t>
  </si>
  <si>
    <t>Olympia_A+</t>
  </si>
  <si>
    <t>80-01-0048</t>
  </si>
  <si>
    <t>Olympia_A++</t>
  </si>
  <si>
    <t>80-01-0047</t>
  </si>
  <si>
    <t>Osiris_B</t>
  </si>
  <si>
    <t>Osiris</t>
  </si>
  <si>
    <t>30-03-0010</t>
  </si>
  <si>
    <t>Вкус стандартный. Размер ягод средне-крупный, форма не деформируются. Урожайность и лежкость хорошая.</t>
  </si>
  <si>
    <t>Osiris_A</t>
  </si>
  <si>
    <t>30-03-0011</t>
  </si>
  <si>
    <t>Osiris_A+</t>
  </si>
  <si>
    <t>30-03-0012</t>
  </si>
  <si>
    <t>Ostara_B</t>
  </si>
  <si>
    <t>87-65-0017</t>
  </si>
  <si>
    <t>87-65-0007</t>
  </si>
  <si>
    <t>87-62-0114</t>
  </si>
  <si>
    <t>Ostara_A+</t>
  </si>
  <si>
    <t>87-65-0037</t>
  </si>
  <si>
    <t>87-62-0094</t>
  </si>
  <si>
    <t>87-65-0008</t>
  </si>
  <si>
    <t>Polka_A+</t>
  </si>
  <si>
    <t>87-62-0053</t>
  </si>
  <si>
    <t>87-65-0025</t>
  </si>
  <si>
    <t>Polka_A++</t>
  </si>
  <si>
    <t>87-62-0052</t>
  </si>
  <si>
    <t>87-65-0038</t>
  </si>
  <si>
    <t>Portolas_B</t>
  </si>
  <si>
    <t>30-03-0031</t>
  </si>
  <si>
    <t>Вкус приятный, десертный, сахаристость достаточная. Транспортабельность хорошая, лежкость - отличная</t>
  </si>
  <si>
    <t>Portolas_A+</t>
  </si>
  <si>
    <t>30-03-0033</t>
  </si>
  <si>
    <t>Prize_A</t>
  </si>
  <si>
    <t>Prize</t>
  </si>
  <si>
    <t>87-98-0007</t>
  </si>
  <si>
    <t>Чрезвычайно красивые красно-оранжевые ягоды одинаковой формы среднего и крупного размера. Продуктивность 1-1,2 кг с куста. Хорошая лежкость ягод.</t>
  </si>
  <si>
    <t>Prize_A+</t>
  </si>
  <si>
    <t>87-98-0008</t>
  </si>
  <si>
    <t>Quicky_A</t>
  </si>
  <si>
    <t>Quicky</t>
  </si>
  <si>
    <t>80-02-0013</t>
  </si>
  <si>
    <t>80-01-0122</t>
  </si>
  <si>
    <t>Обладает высокой устойчивостью к заболеваниям. Плоды обладают отличным вкусом с высоким содержанием сахара. Транспортабельность хорошая.</t>
  </si>
  <si>
    <t xml:space="preserve">Quicky_A++ </t>
  </si>
  <si>
    <t>80-01-0123</t>
  </si>
  <si>
    <t>Ritmo_B</t>
  </si>
  <si>
    <t>87-62-0080</t>
  </si>
  <si>
    <t>Превосходный вкус - сладкий, насыщенный, крупные ягоды, высокая урожайность и неприхотливость в уходе. Плоды сохраняют презентабельный вид и вкусовые качества даже в неблагоприятных условиях.Сорт обладает приятным ароматом.</t>
  </si>
  <si>
    <t>Ritmo_A++</t>
  </si>
  <si>
    <t>87-62-0111</t>
  </si>
  <si>
    <t>Сладчайший сорт с плотными сочными ягодами и приятным легким ароматом.Ягоды большие,  правильной конической формы, глянцевые.  Сорт устойчив к низким температурам, болезням и вредителям.</t>
  </si>
  <si>
    <t>Romina_A+</t>
  </si>
  <si>
    <t>87-17-0062</t>
  </si>
  <si>
    <t>Созревает одновременно, удобен для сбора и сортировки</t>
  </si>
  <si>
    <t>Roxana_A+</t>
  </si>
  <si>
    <t>80-01-0030</t>
  </si>
  <si>
    <t>Roxana_A++</t>
  </si>
  <si>
    <t>80-01-0029</t>
  </si>
  <si>
    <t>Rubis des Jardins_A+</t>
  </si>
  <si>
    <t>30-03-0018</t>
  </si>
  <si>
    <t>Rumba_A++</t>
  </si>
  <si>
    <t>87-62-0014</t>
  </si>
  <si>
    <t>87-62-0019</t>
  </si>
  <si>
    <t>Salsa_A</t>
  </si>
  <si>
    <t>87-62-0020</t>
  </si>
  <si>
    <t>87-62-0021</t>
  </si>
  <si>
    <t>Salsa_A++</t>
  </si>
  <si>
    <t>87-62-0022</t>
  </si>
  <si>
    <t>San Andreas_B</t>
  </si>
  <si>
    <t>30-03-0034</t>
  </si>
  <si>
    <t>30-03-0035</t>
  </si>
  <si>
    <t>San Andreas_A+</t>
  </si>
  <si>
    <t>30-03-0036</t>
  </si>
  <si>
    <t>Очень сладкий, вкусный сорт, рекомендован для выращивания в теплице</t>
  </si>
  <si>
    <t>Scala_A+</t>
  </si>
  <si>
    <t>80-01-0060</t>
  </si>
  <si>
    <t>Scala_A++</t>
  </si>
  <si>
    <t>80-01-0059</t>
  </si>
  <si>
    <t>87-62-0004</t>
  </si>
  <si>
    <t>87-95-0008</t>
  </si>
  <si>
    <t>Selva_A+</t>
  </si>
  <si>
    <t>87-17-0068</t>
  </si>
  <si>
    <t>87-62-0044</t>
  </si>
  <si>
    <t>87-62-0059</t>
  </si>
  <si>
    <t>87-17-0014</t>
  </si>
  <si>
    <t>Senga Sengana_A++</t>
  </si>
  <si>
    <t>87-65-0063</t>
  </si>
  <si>
    <t>87-62-0108</t>
  </si>
  <si>
    <t>Плоды ярко-красные, мякоть плотная и сочная. Вкус прекрасный – сладкий, с земляничным насыщенным ароматом.</t>
  </si>
  <si>
    <t>80-02-0015</t>
  </si>
  <si>
    <t>Sibilla_A+</t>
  </si>
  <si>
    <t>80-02-0014</t>
  </si>
  <si>
    <t>80-01-0110</t>
  </si>
  <si>
    <t>87-62-0051</t>
  </si>
  <si>
    <t>Sonsation_B</t>
  </si>
  <si>
    <t>30-03-0013</t>
  </si>
  <si>
    <t>87-65-0051</t>
  </si>
  <si>
    <t>Sonsation_A</t>
  </si>
  <si>
    <t>30-03-0014</t>
  </si>
  <si>
    <t>87-65-0041</t>
  </si>
  <si>
    <t>Sonsation_A+</t>
  </si>
  <si>
    <t>87-65-0082</t>
  </si>
  <si>
    <t>Sonsation_A++</t>
  </si>
  <si>
    <t>87-65-0083</t>
  </si>
  <si>
    <t>Soprano_B</t>
  </si>
  <si>
    <t>87-62-0071</t>
  </si>
  <si>
    <t>✓ремонтантый</t>
  </si>
  <si>
    <t>Десертный сладкий вкус. Крупные ароматные ягоды. Выносливый урожайный сорт. На выставке Zlto Strawberry Demo Day в Эстонии признан самым вкусным сортом.</t>
  </si>
  <si>
    <t>Soprano_A+</t>
  </si>
  <si>
    <t>87-62-0116</t>
  </si>
  <si>
    <t>Sweet Ann_B</t>
  </si>
  <si>
    <t>30-03-0037</t>
  </si>
  <si>
    <t>Sweet Ann_A</t>
  </si>
  <si>
    <t>30-03-0038</t>
  </si>
  <si>
    <t>Sweet Ann_A+</t>
  </si>
  <si>
    <t>30-03-0039</t>
  </si>
  <si>
    <t>80-01-0039</t>
  </si>
  <si>
    <t>Выраженный земляничный аромат, очень транспортабельна</t>
  </si>
  <si>
    <t>Syria_A</t>
  </si>
  <si>
    <t>80-01-0037</t>
  </si>
  <si>
    <t>Syria_A+</t>
  </si>
  <si>
    <t>80-01-0036</t>
  </si>
  <si>
    <t>Syria_A++</t>
  </si>
  <si>
    <t>80-01-0035</t>
  </si>
  <si>
    <t>Ягоды крупные однородные, конические, плотные,блестящие. Вкус бесподобный. Отлично переносит транспортировку. Сорт устойчив к неблагоприятным условиям, урожайный. Не подвержен болезням и вредителям.</t>
  </si>
  <si>
    <t>Sussette_A</t>
  </si>
  <si>
    <t>87-65-0043</t>
  </si>
  <si>
    <t>Sussette_A+</t>
  </si>
  <si>
    <t>87-65-0096</t>
  </si>
  <si>
    <t>Sussette_A++</t>
  </si>
  <si>
    <t>87-65-0097</t>
  </si>
  <si>
    <t>Десертный вкус, высокая урожайность и хорошая транспортабельность</t>
  </si>
  <si>
    <t>Неприхотливый сорт, устойчивый к болезням корней. Высокопродуктваный. Хорошо растет в резкоконтинентальном климате. Красивые транспортабельные  ярко-красные упругие ягоды конической формы. Подходит для выращивания  в теплице и открытом  грунте.</t>
  </si>
  <si>
    <t>Tea_B</t>
  </si>
  <si>
    <t>Tea</t>
  </si>
  <si>
    <t>30-03-0040</t>
  </si>
  <si>
    <t>Высокая урожайность, сладкие ароматные ягоды</t>
  </si>
  <si>
    <t>Tea_A</t>
  </si>
  <si>
    <t>30-03-0041</t>
  </si>
  <si>
    <t>Tea_A+</t>
  </si>
  <si>
    <t>30-03-0042</t>
  </si>
  <si>
    <t>Tenira_A++</t>
  </si>
  <si>
    <t>87-62-0039</t>
  </si>
  <si>
    <t xml:space="preserve">Сорт с крупными, коническими плодами. Красивый, вкусный и урожайный. Зимостойкость высокая, устойчив к болезням. </t>
  </si>
  <si>
    <t>Verdi_A</t>
  </si>
  <si>
    <t>87-62-0081</t>
  </si>
  <si>
    <t>Verdi_A+</t>
  </si>
  <si>
    <t>87-62-0104</t>
  </si>
  <si>
    <t>Vicoda_A</t>
  </si>
  <si>
    <t>Vicoda</t>
  </si>
  <si>
    <t>87-17-0018</t>
  </si>
  <si>
    <t>Очень сладкая,   аромат слегка напоминает спелую вишню</t>
  </si>
  <si>
    <t>Vicoda_A+</t>
  </si>
  <si>
    <t>87-17-0034</t>
  </si>
  <si>
    <t>Vima Rina_B</t>
  </si>
  <si>
    <t>87-17-0069</t>
  </si>
  <si>
    <t>87-17-0026</t>
  </si>
  <si>
    <t>Vima Rina_A+</t>
  </si>
  <si>
    <t>87-17-0035</t>
  </si>
  <si>
    <t>Vima Xima_B</t>
  </si>
  <si>
    <t>87-17-0070</t>
  </si>
  <si>
    <t>Очень сладкая, с легким земляничным ароматом</t>
  </si>
  <si>
    <t>Verity_A+</t>
  </si>
  <si>
    <t>Verity</t>
  </si>
  <si>
    <t>87-98-0009</t>
  </si>
  <si>
    <t>Сорт ремонтантный, позднеспелый. Ягоды блестящие, ярко-красные,  сладкие, конической формы с земляничным ароматом.  Ягоды  имеют плотную консистенцию, благодаря этому  транспортабельны и хорошо хранятся длительное время. Сорт умеренно устойчив к корневой гнили.</t>
  </si>
  <si>
    <t>87-17-0037</t>
  </si>
  <si>
    <t xml:space="preserve"> ранний</t>
  </si>
  <si>
    <t>Virena_A+</t>
  </si>
  <si>
    <t>87-17-0038</t>
  </si>
  <si>
    <t>Vivaldi_B</t>
  </si>
  <si>
    <t>87-62-0015</t>
  </si>
  <si>
    <t> Ягоды блестящие, ярко-красные, сочные, ароматные, сладкие. Хорошо хранятся и транспортируются</t>
  </si>
  <si>
    <t>Vivara_B</t>
  </si>
  <si>
    <t>Vivara</t>
  </si>
  <si>
    <t>80-02-0019</t>
  </si>
  <si>
    <t>Отличается хорошей зимостойкостью, высокой урожайностью и отличными вкусовыми характеристиками.</t>
  </si>
  <si>
    <t>Vivara_A</t>
  </si>
  <si>
    <t>80-02-0018</t>
  </si>
  <si>
    <t>Vivara_A+</t>
  </si>
  <si>
    <t>80-02-0017</t>
  </si>
  <si>
    <t>Vivara_A++</t>
  </si>
  <si>
    <t>80-02-0016</t>
  </si>
  <si>
    <t>Wendy_A</t>
  </si>
  <si>
    <t>Wendy</t>
  </si>
  <si>
    <t>87-95-0011</t>
  </si>
  <si>
    <t xml:space="preserve">Очень крупная ягода холодного ярко-красного оттенка </t>
  </si>
  <si>
    <t>*</t>
  </si>
  <si>
    <t>46-38-0743</t>
  </si>
  <si>
    <t>Туя западная (Thuja occidentalis Brabant P9)</t>
  </si>
  <si>
    <t>46-38-0744</t>
  </si>
  <si>
    <t>Туя западная (Thuja occidentalis Golden Globe P9)</t>
  </si>
  <si>
    <t>46-38-0745</t>
  </si>
  <si>
    <t>Туя западная (Thuja occidentalis Smaragd P9)</t>
  </si>
  <si>
    <t>46-38-1064</t>
  </si>
  <si>
    <t>Пузыреплодник калинолистный (Physocarpus opulifolius Red Baron P9)</t>
  </si>
  <si>
    <t>46-38-1067</t>
  </si>
  <si>
    <t>Спирея серая (Spiraea cinerea Grefsheim P9)</t>
  </si>
  <si>
    <t>46-38-1593</t>
  </si>
  <si>
    <t>Дерен белый (Cornus alba Elegantissima P9)</t>
  </si>
  <si>
    <t>46-38-1746</t>
  </si>
  <si>
    <t xml:space="preserve">Туя западная (Thuja occidentalis Danica P9) </t>
  </si>
  <si>
    <t>46-38-1802</t>
  </si>
  <si>
    <t>Гортензия метельчатая (Hydrangea paniculata Vanille Fraise P9)</t>
  </si>
  <si>
    <t>46-38-1815</t>
  </si>
  <si>
    <t>Лапчатка кустарниковая (Potentilla fruticosa Red Ace P9)</t>
  </si>
  <si>
    <t>46-38-1819</t>
  </si>
  <si>
    <t>Спирея японская (Spiraea japonica Little Princess P9)</t>
  </si>
  <si>
    <t>46-38-1822</t>
  </si>
  <si>
    <t>Спирея японская (Spiraea japonica Golden Princess P9)</t>
  </si>
  <si>
    <t>46-38-1937</t>
  </si>
  <si>
    <t xml:space="preserve">Гортензия метельчатая (Hydrangea paniculata Pink Lady P9) </t>
  </si>
  <si>
    <t>46-38-1943</t>
  </si>
  <si>
    <t>Спирея березолистная (Spiraea betulifolia Tor P9)</t>
  </si>
  <si>
    <t>46-38-2145</t>
  </si>
  <si>
    <t xml:space="preserve">Вейгела цветущая (Weigela florida Bristol Ruby P9) </t>
  </si>
  <si>
    <t>46-38-2150</t>
  </si>
  <si>
    <t xml:space="preserve">Гортензия метельчатая (Hydrangea paniculata Phantom P9) </t>
  </si>
  <si>
    <t>46-38-2151</t>
  </si>
  <si>
    <t xml:space="preserve">Гортензия метельчатая (Hydrangea paniculata Silver Dollar P9) </t>
  </si>
  <si>
    <t>46-38-2373</t>
  </si>
  <si>
    <t>Лапчатка кустарниковая (Potentilla fruticosa Tangerine P9)</t>
  </si>
  <si>
    <t>46-38-3292</t>
  </si>
  <si>
    <t xml:space="preserve">Можжевельник чешуйчатый (Juniperus squamata Holger P9) </t>
  </si>
  <si>
    <t>46-38-3667</t>
  </si>
  <si>
    <t>Можжевельник горизонтальный (Juniperus horizontalis Limeglow P9)</t>
  </si>
  <si>
    <t>46-38-3668</t>
  </si>
  <si>
    <t>Можжевельник горизонтальный (Juniperus horizontalis Prince of Wales P9)</t>
  </si>
  <si>
    <t>46-38-3670</t>
  </si>
  <si>
    <t>Можжевельник средний (Juniperus pfitzeriana Gold Star P9)</t>
  </si>
  <si>
    <t>46-38-3672</t>
  </si>
  <si>
    <t>Можжевельник средний (Juniperus pfitzeriana Old Gold P9)</t>
  </si>
  <si>
    <t>46-38-3677</t>
  </si>
  <si>
    <t>Ель колючая (Picea pungens Glauca Kaibab P9)</t>
  </si>
  <si>
    <t>46-38-3679</t>
  </si>
  <si>
    <t>Сосна черная (Pinus nigra nigra P9)</t>
  </si>
  <si>
    <t>46-38-3811/1</t>
  </si>
  <si>
    <t>46-38-5113</t>
  </si>
  <si>
    <t xml:space="preserve">Сирень обыкновенная (Syringa vulgaris Primrose P9) </t>
  </si>
  <si>
    <t>46-38-5116</t>
  </si>
  <si>
    <t xml:space="preserve">Вейгела цветущая (Weigela florida Eva Rathke P9) </t>
  </si>
  <si>
    <t>46-38-5117</t>
  </si>
  <si>
    <t xml:space="preserve">Вейгела цветущая (Weigela florida Nana Variegata P9) </t>
  </si>
  <si>
    <t>46-38-5118</t>
  </si>
  <si>
    <t xml:space="preserve">Вейгела цветущая (Weigela florida Red Prince P9) </t>
  </si>
  <si>
    <t>46-38-5119</t>
  </si>
  <si>
    <t xml:space="preserve">Вейгела цветущая (Weigela florida Candida P9) </t>
  </si>
  <si>
    <t>46-38-5120</t>
  </si>
  <si>
    <t xml:space="preserve">Вейгела цветущая (Weigela florida Alexandra P9) </t>
  </si>
  <si>
    <t>46-38-5121</t>
  </si>
  <si>
    <t xml:space="preserve">Пузыреплодник калинолистный (Physocarpus opulifolius Dart's Gold P9) </t>
  </si>
  <si>
    <t>46-38-5128</t>
  </si>
  <si>
    <t xml:space="preserve">Чубушник (Philadelphus Bouquet Blanc P9) </t>
  </si>
  <si>
    <t>46-38-5132</t>
  </si>
  <si>
    <t xml:space="preserve">Можжевельник казацкий (Juniperus sabina Tamariscifolia P9) </t>
  </si>
  <si>
    <t>46-38-5184</t>
  </si>
  <si>
    <t xml:space="preserve">Сосна горная (Pinus mugo Pumilio P9) </t>
  </si>
  <si>
    <t>46-38-5187</t>
  </si>
  <si>
    <t xml:space="preserve">Гортензия метельчатая (Hydrangea paniculata Wim's Red P9) </t>
  </si>
  <si>
    <t>46-38-5188</t>
  </si>
  <si>
    <t xml:space="preserve">Гортензия метельчатая (Hydrangea paniculata Polar Bear P9) </t>
  </si>
  <si>
    <t>46-38-6361</t>
  </si>
  <si>
    <t xml:space="preserve">Пузыреплодник калинолистный (Physocarpus opulifolius Little Angel P9) </t>
  </si>
  <si>
    <t>46-38-6556</t>
  </si>
  <si>
    <t xml:space="preserve">Гортензия метельчатая (Hydrangea paniculata Candlelight P9) </t>
  </si>
  <si>
    <t>46-38-6557</t>
  </si>
  <si>
    <t xml:space="preserve">Гортензия метельчатая (Hydrangea paniculata Pink Diamond P9) </t>
  </si>
  <si>
    <t>46-38-6563</t>
  </si>
  <si>
    <t xml:space="preserve">Можжевельник скальный (Juniperus scopulorum Blue Arrow P9) </t>
  </si>
  <si>
    <t>46-38-6695</t>
  </si>
  <si>
    <t xml:space="preserve">Гортензия древовидная (Hydrangea arborescens Grandiflora P9) </t>
  </si>
  <si>
    <t>46-38-6698</t>
  </si>
  <si>
    <t xml:space="preserve">Гортензия метельчатая (Hydrangea paniculata Baby Lace P9) </t>
  </si>
  <si>
    <t>46-38-6699</t>
  </si>
  <si>
    <t xml:space="preserve">Гортензия метельчатая (Hydrangea paniculata Diamant Rouge P9) </t>
  </si>
  <si>
    <t>46-38-6703</t>
  </si>
  <si>
    <t xml:space="preserve">Гортензия метельчатая (Hydrangea paniculata Pinky Promise P9) </t>
  </si>
  <si>
    <t>46-38-6704</t>
  </si>
  <si>
    <t xml:space="preserve">Гортензия метельчатая (Hydrangea paniculata Prim White Dolprim P9) </t>
  </si>
  <si>
    <t>46-38-6705</t>
  </si>
  <si>
    <t xml:space="preserve">Гортензия метельчатая (Hydrangea paniculata Strawberry blossom P9) </t>
  </si>
  <si>
    <t>46-38-6707</t>
  </si>
  <si>
    <t xml:space="preserve">Гортензия метельчатая (Hydrangea paniculata Summer Love P9) </t>
  </si>
  <si>
    <t>46-38-6708</t>
  </si>
  <si>
    <t>46-38-6712</t>
  </si>
  <si>
    <t xml:space="preserve">Пузыреплодник калинолистный (Physocarpus opulifolius Andre P9) </t>
  </si>
  <si>
    <t>46-38-6714</t>
  </si>
  <si>
    <t xml:space="preserve">Сирень обыкновенная (Syringa vulgaris Ami Schott P9) </t>
  </si>
  <si>
    <t>46-38-6715</t>
  </si>
  <si>
    <t xml:space="preserve">Сирень обыкновенная (Syringa vulgaris Bogdan Khmelnitsky P9) </t>
  </si>
  <si>
    <t>46-38-6718</t>
  </si>
  <si>
    <t xml:space="preserve">Сирень обыкновенная (Syringa vulgaris India P9) </t>
  </si>
  <si>
    <t>46-38-6719</t>
  </si>
  <si>
    <t xml:space="preserve">Сирень обыкновенная (Syringa vulgaris Jeanne d'Arc P9) </t>
  </si>
  <si>
    <t>46-38-6721</t>
  </si>
  <si>
    <t xml:space="preserve">Сирень обыкновенная (Syringa vulgaris Marechal Lannes P9) </t>
  </si>
  <si>
    <t>46-38-6725</t>
  </si>
  <si>
    <t xml:space="preserve">Сирень обыкновенная (Syringa vulgaris Olimpiada Kolesnikova P9) </t>
  </si>
  <si>
    <t>46-38-6727</t>
  </si>
  <si>
    <t xml:space="preserve">Сирень обыкновенная (Syringa vulgaris Rochester P9) </t>
  </si>
  <si>
    <t>46-38-6733</t>
  </si>
  <si>
    <t xml:space="preserve">Ель колючая (Picea pungens Glauca Majestic Blue P9) </t>
  </si>
  <si>
    <t>46-38-6736</t>
  </si>
  <si>
    <t xml:space="preserve">Пихта одноцветная (Abies concolor P9) </t>
  </si>
  <si>
    <t>46-38-8151</t>
  </si>
  <si>
    <t xml:space="preserve">Дерен белый (Cornus alba Argenteomarginata P9) </t>
  </si>
  <si>
    <t>46-38-8847</t>
  </si>
  <si>
    <t xml:space="preserve">Гортензия метельчатая (Hydrangea paniculata Fraise Melba P9) </t>
  </si>
  <si>
    <t>46-38-8848</t>
  </si>
  <si>
    <t xml:space="preserve">Гортензия метельчатая (Hydrangea paniculata Pastelgreen P9) </t>
  </si>
  <si>
    <t>46-38-8849</t>
  </si>
  <si>
    <t xml:space="preserve">Сосна кедровая (Pinus cembra P9) </t>
  </si>
  <si>
    <t>46-38-9130</t>
  </si>
  <si>
    <t xml:space="preserve">Сирень обыкновенная (Syringa vulgaris Monique Lemoine P9) </t>
  </si>
  <si>
    <t>46-38-9132</t>
  </si>
  <si>
    <t xml:space="preserve">Сирень обыкновенная (Syringa vulgaris Vecherny Zvon P9) </t>
  </si>
  <si>
    <t>46-38-9625</t>
  </si>
  <si>
    <t xml:space="preserve">Сирень обыкновенная (Syringa vulgaris Adelina P9) </t>
  </si>
  <si>
    <t>46-38-9626</t>
  </si>
  <si>
    <t xml:space="preserve">Сирень гиацинтовая (Syringa hyacinthiflora Buffon P9) </t>
  </si>
  <si>
    <t>46-38-9627</t>
  </si>
  <si>
    <t xml:space="preserve">Сирень обыкновенная (Syringa vulgaris Dresden China P9) </t>
  </si>
  <si>
    <t>46-38-9628</t>
  </si>
  <si>
    <t xml:space="preserve">Сирень обыкновенная (Syringa vulgaris Olya P9) </t>
  </si>
  <si>
    <t>46-38-9629</t>
  </si>
  <si>
    <t xml:space="preserve">Сирень обыкновенная (Syringa vulgaris Mazais Princis P9) </t>
  </si>
  <si>
    <t>46-38-5095/1</t>
  </si>
  <si>
    <t>46-38-1598/1</t>
  </si>
  <si>
    <t>46-38-8161/1</t>
  </si>
  <si>
    <t>46-38-6557/1</t>
  </si>
  <si>
    <t>46-38-5188/1</t>
  </si>
  <si>
    <t>46-38-6704/1</t>
  </si>
  <si>
    <t>46-38-6722</t>
  </si>
  <si>
    <t xml:space="preserve">Сирень обыкновенная (Syringa vulgaris Montaigne P9) </t>
  </si>
  <si>
    <t>46-38-5127</t>
  </si>
  <si>
    <t xml:space="preserve">Чубушник (Philadelphus Mont Blanc P9) </t>
  </si>
  <si>
    <t>87-07-0813</t>
  </si>
  <si>
    <t>Абелиолистник двурядный (Abeliophyllum distichum P9)</t>
  </si>
  <si>
    <t>87-07-3299</t>
  </si>
  <si>
    <t>Азалия/Рододендрон (Rhododendron AJ Georg Arends P9)</t>
  </si>
  <si>
    <t>87-07-3361</t>
  </si>
  <si>
    <t>Азалия/Рододендрон (Rhododendron Marcel Menard P13)</t>
  </si>
  <si>
    <t>87-07-3262</t>
  </si>
  <si>
    <t>Азалия/Рододендрон катевбинский (Rhododendron catawbiense Boursault P13)</t>
  </si>
  <si>
    <t>87-07-9614</t>
  </si>
  <si>
    <t xml:space="preserve">Азалия/Рододендрон катевбинский (Rhododendron catawbiense Grandiflorum P13) </t>
  </si>
  <si>
    <t>87-07-7939</t>
  </si>
  <si>
    <t xml:space="preserve">Актинидия коломикта (Actinidia kolomikta Tuzenba P9) </t>
  </si>
  <si>
    <t>87-07-1251</t>
  </si>
  <si>
    <t>Арония Мичурина (Aronia mitschurinii Amit P9)</t>
  </si>
  <si>
    <t>87-07-1816</t>
  </si>
  <si>
    <t>Бересклет Форчуна (Euonymus fortunei Emerald Gaiety P9)</t>
  </si>
  <si>
    <t>87-07-3575</t>
  </si>
  <si>
    <t>87-07-7139</t>
  </si>
  <si>
    <t>Вальдштейния Тройчатая (Waldsteinia Ternata P9)</t>
  </si>
  <si>
    <t>87-07-0588</t>
  </si>
  <si>
    <t>Виноград девичий (Vitis/Parthenocissus quinquefolia engelmannii P9)</t>
  </si>
  <si>
    <t>87-07-0590</t>
  </si>
  <si>
    <t>Виноград триостренный (Vitis/Parthenocissus tricuspidata Veitch Boskoop P9)</t>
  </si>
  <si>
    <t>87-07-0933</t>
  </si>
  <si>
    <t>Глициния макростахия (Wisteria macrostachya Blue Moon P9)</t>
  </si>
  <si>
    <t>87-07-0659</t>
  </si>
  <si>
    <t>Гортензия крупнолистная (Hydrangea macrophylla You and Me Forever P12)</t>
  </si>
  <si>
    <t>87-07-2169</t>
  </si>
  <si>
    <t>Гортензия метельчатая (Hydrangea paniculata Levana P9)</t>
  </si>
  <si>
    <t>87-07-9423</t>
  </si>
  <si>
    <t xml:space="preserve">Гортензия пильчатая (Hydrangea serrata Avelroz P12) </t>
  </si>
  <si>
    <t>87-07-2012</t>
  </si>
  <si>
    <t>Зверобой густоцветковый (Hypericum densiflorum Buttercup P9)</t>
  </si>
  <si>
    <t>87-07-0585</t>
  </si>
  <si>
    <t xml:space="preserve">Змеебородник/Офилопогон плоскострелый (Ophiopogon planiscapus Niger P9) </t>
  </si>
  <si>
    <t>87-07-4054</t>
  </si>
  <si>
    <t>Калина боднантенская (Viburnum bodnantense Charles Lamont P9)</t>
  </si>
  <si>
    <t>87-07-4099</t>
  </si>
  <si>
    <t>Калина складчатая (Viburnum plicatum tomentosum P9)</t>
  </si>
  <si>
    <t>87-07-9367</t>
  </si>
  <si>
    <t xml:space="preserve">Кариоптерис кландоненский (Caryopteris clandonensis White Surprise P9) </t>
  </si>
  <si>
    <t>87-07-9964</t>
  </si>
  <si>
    <t>Катальпа бигнониевидая (Catalpa bignonioides P9)</t>
  </si>
  <si>
    <t>87-07-4043</t>
  </si>
  <si>
    <t>Клюква крупноплодная (Vaccinium macrocarpon Ben Lear P9)</t>
  </si>
  <si>
    <t>87-07-0752</t>
  </si>
  <si>
    <t>Клюква крупноплодная (Vaccinium macrocarpon Howes P9)</t>
  </si>
  <si>
    <t>87-07-4046</t>
  </si>
  <si>
    <t>Клюква крупноплодная (Vaccinium macrocarpon McFarlin P9)</t>
  </si>
  <si>
    <t>87-07-4047</t>
  </si>
  <si>
    <t>Клюква крупноплодная (Vaccinium macrocarpon Pilgrim P9)</t>
  </si>
  <si>
    <t>87-07-7363</t>
  </si>
  <si>
    <t>Лаванда узколистная (Lavandula angustifolia Munstead P12)</t>
  </si>
  <si>
    <t>87-07-10395</t>
  </si>
  <si>
    <t>Лириопе мускари (Liriope muscari Moneymaker P9)</t>
  </si>
  <si>
    <t>87-07-7579</t>
  </si>
  <si>
    <t>Малина обыкновенная (Rubus idaeus Heritage P12)</t>
  </si>
  <si>
    <t>87-07-7585</t>
  </si>
  <si>
    <t>Малина обыкновенная (Rubus idaeus Tulameen P12)</t>
  </si>
  <si>
    <t>87-07-10738</t>
  </si>
  <si>
    <t xml:space="preserve">Мискантус китайский (Miscanthus sinensis Krater P12) </t>
  </si>
  <si>
    <t>87-07-2389</t>
  </si>
  <si>
    <t>Можжевельник горизонтальный (Juniperus horizontalis Blue Chip P9)</t>
  </si>
  <si>
    <t>87-07-0936</t>
  </si>
  <si>
    <t>Можжевельник китайский (Juniperus chinensis Kuriwao Gold P9)</t>
  </si>
  <si>
    <t>87-07-2376</t>
  </si>
  <si>
    <t>Можжевельник китайский (Juniperus chinensis Stricta P9)</t>
  </si>
  <si>
    <t>87-07-1940</t>
  </si>
  <si>
    <t>Облепиха крушиновидная (Hippophae rhamnoides Hergo P9)</t>
  </si>
  <si>
    <t>87-07-10733</t>
  </si>
  <si>
    <t xml:space="preserve">Осока Морроу (Carex morrowii Ice Dance P12) </t>
  </si>
  <si>
    <t>87-07-2745</t>
  </si>
  <si>
    <t>Пахизандра верхушечная (Pachysandra terminalis P9)</t>
  </si>
  <si>
    <t>87-07-3225</t>
  </si>
  <si>
    <t>Псевдотсуга Мензиса (Pseudotsuga menziesii P9)</t>
  </si>
  <si>
    <t>87-07-2839</t>
  </si>
  <si>
    <t>Пузыреплодник калинолистный (Physocarpus opulifolius Nugget P9)</t>
  </si>
  <si>
    <t>87-07-3813</t>
  </si>
  <si>
    <t>Сирень венгерская (Syringa josikaea P9)</t>
  </si>
  <si>
    <t>87-07-3828</t>
  </si>
  <si>
    <t>Сирень обыкновенная (Syringa vulgaris Amethyst P9)</t>
  </si>
  <si>
    <t>87-07-3833</t>
  </si>
  <si>
    <t>Сирень обыкновенная (Syringa vulgaris California Rose P9)</t>
  </si>
  <si>
    <t>87-07-3832</t>
  </si>
  <si>
    <t>Сирень обыкновенная (Syringa vulgaris Charles Joly P9)</t>
  </si>
  <si>
    <t>87-07-1007</t>
  </si>
  <si>
    <t>Сосна желтая (Pinus ponderosa P9)</t>
  </si>
  <si>
    <t>87-07-3634</t>
  </si>
  <si>
    <t>Спирея японская (Spiraea japonica Froebelii P9)</t>
  </si>
  <si>
    <t xml:space="preserve">Перед оформлением заказа, пожалуйста, ознакомьтесь с условиями работы и подтвердите своё согласие с ними:        </t>
  </si>
  <si>
    <r>
      <t>&gt;&gt;&gt; Условия работы &lt;&lt;&lt;</t>
    </r>
    <r>
      <rPr>
        <b/>
        <sz val="11"/>
        <color theme="0"/>
        <rFont val="Calibri"/>
        <family val="2"/>
        <charset val="204"/>
        <scheme val="minor"/>
      </rPr>
      <t xml:space="preserve">  </t>
    </r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</si>
  <si>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пос. Знаменское</t>
    </r>
  </si>
  <si>
    <t>Количество черенков в Р9</t>
  </si>
  <si>
    <t>Выдача заказов:     - с 01.06.2021 по 30.10.2021 / приём заказов до 18.10.2021</t>
  </si>
  <si>
    <t xml:space="preserve">                                   - с 18.04.2022 по 30.04.2022 (16-17 недели) / приём заказов до 01.04.2022</t>
  </si>
  <si>
    <t>Количество фанерных ящиков  40*60*26 (справочно)</t>
  </si>
  <si>
    <t>Общий минимальный заказ 40 тыс. ₽</t>
  </si>
  <si>
    <t>Количество фанерных ящиков Hoogen 60х40х21 (справочно)</t>
  </si>
  <si>
    <t>Задаток при бронировании 30% доплата 70% за неделю до отгрузки</t>
  </si>
  <si>
    <t>Количество поддонов 1200x800 (справочно)</t>
  </si>
  <si>
    <t>Для летних отгрузок предоплата 100%</t>
  </si>
  <si>
    <t>Итоговая сумма заказа, ₽</t>
  </si>
  <si>
    <t>Тара бесплатно</t>
  </si>
  <si>
    <t>Черенки в Р9 АСТ</t>
  </si>
  <si>
    <r>
      <t xml:space="preserve">Цена при заказе </t>
    </r>
    <r>
      <rPr>
        <b/>
        <sz val="10.5"/>
        <rFont val="Arial"/>
        <family val="2"/>
        <charset val="204"/>
      </rPr>
      <t>от 96 шт</t>
    </r>
    <r>
      <rPr>
        <sz val="10.5"/>
        <rFont val="Arial"/>
        <family val="2"/>
      </rPr>
      <t>, ₽</t>
    </r>
  </si>
  <si>
    <r>
      <t xml:space="preserve">Цена за при заказе </t>
    </r>
    <r>
      <rPr>
        <b/>
        <sz val="10.5"/>
        <rFont val="Arial"/>
        <family val="2"/>
        <charset val="204"/>
      </rPr>
      <t>40</t>
    </r>
    <r>
      <rPr>
        <sz val="10.5"/>
        <rFont val="Arial"/>
        <family val="2"/>
      </rPr>
      <t>/</t>
    </r>
    <r>
      <rPr>
        <b/>
        <sz val="10.5"/>
        <rFont val="Arial"/>
        <family val="2"/>
        <charset val="204"/>
      </rPr>
      <t>48/72 шт</t>
    </r>
    <r>
      <rPr>
        <sz val="10.5"/>
        <rFont val="Arial"/>
        <family val="2"/>
      </rPr>
      <t>, ₽</t>
    </r>
  </si>
  <si>
    <r>
      <t xml:space="preserve">Цена при заказе </t>
    </r>
    <r>
      <rPr>
        <b/>
        <sz val="10.5"/>
        <rFont val="Arial"/>
        <family val="2"/>
        <charset val="204"/>
      </rPr>
      <t>24 шт</t>
    </r>
    <r>
      <rPr>
        <sz val="10.5"/>
        <rFont val="Arial"/>
        <family val="2"/>
      </rPr>
      <t>, ₽</t>
    </r>
  </si>
  <si>
    <t>Доступно к отгрузке (ориентировочно)</t>
  </si>
  <si>
    <t>Кратность заказа, шт</t>
  </si>
  <si>
    <r>
      <t>Заказ</t>
    </r>
    <r>
      <rPr>
        <sz val="10.5"/>
        <rFont val="Arial"/>
        <family val="2"/>
      </rPr>
      <t xml:space="preserve">, шт. </t>
    </r>
  </si>
  <si>
    <t>Количество ящиков (справочно)</t>
  </si>
  <si>
    <t>Лиственные растения</t>
  </si>
  <si>
    <t>P9</t>
  </si>
  <si>
    <t>готово к отгрузке</t>
  </si>
  <si>
    <t>P13</t>
  </si>
  <si>
    <t>&gt;96</t>
  </si>
  <si>
    <t>87-07-1416</t>
  </si>
  <si>
    <t>Буддлея давида (Buddleja davidii Pink Delight P12)</t>
  </si>
  <si>
    <t>P12</t>
  </si>
  <si>
    <t>с 25.07.21</t>
  </si>
  <si>
    <t>87-07-10732</t>
  </si>
  <si>
    <t xml:space="preserve">Вейник остроцветковый (Calamagrostis acutiflora Karl Foerster P12) </t>
  </si>
  <si>
    <t>30-02-0053</t>
  </si>
  <si>
    <t xml:space="preserve">Гортензия древовидная (Hydrangea arborescens Emerald Lace P8) </t>
  </si>
  <si>
    <t>P8</t>
  </si>
  <si>
    <t>30-02-0057</t>
  </si>
  <si>
    <t xml:space="preserve">Гортензия древовидная (Hydrangea arborescens Radiata P8) </t>
  </si>
  <si>
    <t>с 15.07.21</t>
  </si>
  <si>
    <t>30-02-0097</t>
  </si>
  <si>
    <t xml:space="preserve">Гортензия метельчатая (Hydrangea paniculata Dharuma P8) </t>
  </si>
  <si>
    <t>Гортензия метельчатая (Hydrangea paniculata Early Sensation P9)</t>
  </si>
  <si>
    <t>Гортензия метельчатая (Hydrangea paniculata Kyushu C1,5)</t>
  </si>
  <si>
    <t>C1,5</t>
  </si>
  <si>
    <t>Гортензия метельчатая (Hydrangea paniculata Limelight P9)</t>
  </si>
  <si>
    <t>30-02-0096</t>
  </si>
  <si>
    <t xml:space="preserve">Гортензия метельчатая (Hydrangea paniculata Magical Himalaya P8) </t>
  </si>
  <si>
    <t>Гортензия метельчатая (Hydrangea paniculata October Bride P9)</t>
  </si>
  <si>
    <t>Гортензия метельчатая (Hydrangea paniculata Pink Diamond P9)</t>
  </si>
  <si>
    <t>Гортензия метельчатая (Hydrangea paniculata Polar Bear P9)</t>
  </si>
  <si>
    <t>30-02-0090</t>
  </si>
  <si>
    <t xml:space="preserve">Гортензия метельчатая (Hydrangea paniculata Praecox P8) </t>
  </si>
  <si>
    <t>Гортензия метельчатая (Hydrangea paniculata Prim White Dolprim P9)</t>
  </si>
  <si>
    <t>30-02-0091</t>
  </si>
  <si>
    <t xml:space="preserve">Гортензия метельчатая (Hydrangea paniculata Prim's White P8) </t>
  </si>
  <si>
    <t>30-02-0092</t>
  </si>
  <si>
    <t xml:space="preserve">Гортензия метельчатая (Hydrangea paniculata Prim's Red P8) </t>
  </si>
  <si>
    <t>87-41-0150</t>
  </si>
  <si>
    <t xml:space="preserve">Гортензия метельчатая (Hydrangea paniculata Strawberry blossom P11) </t>
  </si>
  <si>
    <t>P11</t>
  </si>
  <si>
    <t xml:space="preserve">Гортензия метельчатая (Hydrangea paniculata Summer Snow P9) </t>
  </si>
  <si>
    <t>46-38-5186/1</t>
  </si>
  <si>
    <t>Гортензия метельчатая (Hydrangea paniculata Sundae Fraise P9)</t>
  </si>
  <si>
    <t>87-07-9380</t>
  </si>
  <si>
    <t xml:space="preserve">Дейция (Deutzia Rosea Plena P9) </t>
  </si>
  <si>
    <t>87-07-7382</t>
  </si>
  <si>
    <t>Магнолия (Magnolia Ricki P9)</t>
  </si>
  <si>
    <t>с 05.09.21</t>
  </si>
  <si>
    <t>с 25.08.21</t>
  </si>
  <si>
    <t>Хвойные растения</t>
  </si>
  <si>
    <t>с 25.09.21</t>
  </si>
  <si>
    <t>УТ-00127752</t>
  </si>
  <si>
    <t>Ящик фанерный (40*60*26)</t>
  </si>
  <si>
    <t>УТ-00051394</t>
  </si>
  <si>
    <t>Ящик фанерный Hoogen (60х40х21)</t>
  </si>
  <si>
    <t>УТ-00077722</t>
  </si>
  <si>
    <t>Поддон (1200x800) до 1500кг</t>
  </si>
  <si>
    <t xml:space="preserve">Бузина черная (Sambucus nigra Golden Tower P9) </t>
  </si>
  <si>
    <t>Укорененные черенки Р9 - это товар для профессионального доращивания. Возраст черенков 1,5 года. Производство имеет два цикла выращивания: 1- укоренение в кассетах, 2- укоренение в Р9.</t>
  </si>
  <si>
    <t xml:space="preserve">Основными критериями оценки качества растений в Р9 являются - развитая корневая система и вегетативная надземная часть. В процессе производства растения подвергаются 1-3 стрижкам в зависимости от вида. Высота надземной части не является значимым показателем для данной товарной группы. </t>
  </si>
  <si>
    <t>Для исключения механических повреждений во время транспортировки, отгрузка заказов в ТК производится в фанерных ящиках на поддонах с обязательным оформлением услуги Жесткая обрешетка.
Отправка в гофрокоробе возможна только на поддонах с обмоткой ящиков стрейчем и только при условии оформления жесткой обрешетки ТК.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</si>
  <si>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</si>
  <si>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Наличие 06.07.2021</t>
  </si>
  <si>
    <r>
      <rPr>
        <sz val="20"/>
        <color rgb="FF000000"/>
        <rFont val="Arial"/>
        <family val="2"/>
        <charset val="204"/>
      </rPr>
      <t>Черенки</t>
    </r>
    <r>
      <rPr>
        <b/>
        <sz val="20"/>
        <color rgb="FF000000"/>
        <rFont val="Arial"/>
        <family val="2"/>
        <charset val="204"/>
      </rPr>
      <t xml:space="preserve"> в Р9 </t>
    </r>
    <r>
      <rPr>
        <sz val="20"/>
        <color rgb="FF000000"/>
        <rFont val="Arial"/>
        <family val="2"/>
        <charset val="204"/>
      </rPr>
      <t xml:space="preserve">АСТ(RUS) 21/22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</si>
</sst>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0.000"/>
    <numFmt numFmtId="167" formatCode="_ &quot;€&quot;\ * #,##0.00_ ;_ &quot;€&quot;\ * \-#,##0.00_ ;_ &quot;€&quot;\ * &quot;-&quot;??_ ;_ @_ "/>
    <numFmt numFmtId="168" formatCode="0.0000"/>
    <numFmt numFmtId="169" formatCode="#,##0.00_ ;\-#,##0.00\ "/>
  </numFmts>
  <fonts count="8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22"/>
      <color theme="1"/>
      <name val="Arial"/>
      <family val="2"/>
      <charset val="204"/>
    </font>
    <font>
      <sz val="10"/>
      <name val="Arial Cyr"/>
      <family val="2"/>
      <charset val="204"/>
    </font>
    <font>
      <b/>
      <sz val="11"/>
      <color theme="1"/>
      <name val="Arial"/>
      <family val="2"/>
      <charset val="204"/>
    </font>
    <font>
      <sz val="10"/>
      <name val="Courier"/>
      <family val="1"/>
    </font>
    <font>
      <sz val="11"/>
      <color theme="1"/>
      <name val="Arial Narrow"/>
      <family val="2"/>
    </font>
    <font>
      <sz val="11"/>
      <name val="Arial"/>
      <family val="2"/>
      <charset val="204"/>
    </font>
    <font>
      <b/>
      <sz val="12"/>
      <color theme="1"/>
      <name val="Arial Narrow"/>
      <family val="2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u/>
      <sz val="8"/>
      <color theme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name val="Arial"/>
      <family val="2"/>
      <charset val="204"/>
    </font>
    <font>
      <sz val="11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1"/>
      <color theme="0"/>
      <name val="Arial"/>
      <family val="2"/>
      <charset val="204"/>
    </font>
    <font>
      <sz val="11"/>
      <color theme="0" tint="-0.499984740745262"/>
      <name val="Arial"/>
      <family val="2"/>
    </font>
    <font>
      <sz val="18"/>
      <name val="Arial"/>
      <family val="2"/>
    </font>
    <font>
      <sz val="11"/>
      <color theme="0" tint="-0.249977111117893"/>
      <name val="Arial"/>
      <family val="2"/>
    </font>
    <font>
      <sz val="11"/>
      <color theme="0" tint="-0.249977111117893"/>
      <name val="Arial"/>
      <family val="2"/>
      <charset val="204"/>
    </font>
    <font>
      <b/>
      <sz val="11"/>
      <color theme="0" tint="-0.249977111117893"/>
      <name val="Arial"/>
      <family val="2"/>
      <charset val="204"/>
    </font>
    <font>
      <b/>
      <sz val="11"/>
      <color theme="0" tint="-0.249977111117893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rgb="FF000000"/>
      <name val="Geneva"/>
      <family val="2"/>
    </font>
    <font>
      <u/>
      <sz val="1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b/>
      <sz val="20"/>
      <color rgb="FF000000"/>
      <name val="Arial"/>
      <family val="2"/>
      <charset val="204"/>
    </font>
    <font>
      <sz val="20"/>
      <color rgb="FF000000"/>
      <name val="Arial"/>
      <family val="2"/>
      <charset val="204"/>
    </font>
    <font>
      <sz val="2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20"/>
      <name val="Arial"/>
      <family val="2"/>
      <charset val="204"/>
    </font>
    <font>
      <sz val="10"/>
      <color rgb="FF000000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color theme="1"/>
      <name val="Arial Narrow"/>
      <family val="2"/>
      <charset val="204"/>
    </font>
    <font>
      <sz val="10.5"/>
      <name val="Arial"/>
      <family val="2"/>
    </font>
    <font>
      <b/>
      <sz val="10.5"/>
      <name val="Arial"/>
      <family val="2"/>
      <charset val="204"/>
    </font>
    <font>
      <sz val="10.5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0.5"/>
      <color theme="1"/>
      <name val="Arial"/>
      <family val="2"/>
    </font>
    <font>
      <b/>
      <sz val="14"/>
      <color theme="1"/>
      <name val="Arial"/>
      <family val="2"/>
      <charset val="204"/>
    </font>
    <font>
      <i/>
      <sz val="10.5"/>
      <color theme="0" tint="-4.9989318521683403E-2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sz val="10.5"/>
      <color theme="1"/>
      <name val="Arial"/>
      <family val="2"/>
    </font>
    <font>
      <i/>
      <sz val="10.5"/>
      <name val="Arial"/>
      <family val="2"/>
    </font>
    <font>
      <i/>
      <sz val="10.5"/>
      <color theme="1"/>
      <name val="Arial"/>
      <family val="2"/>
    </font>
    <font>
      <i/>
      <sz val="10.5"/>
      <name val="Arial"/>
      <family val="2"/>
      <charset val="204"/>
    </font>
    <font>
      <b/>
      <sz val="10.5"/>
      <name val="Arial"/>
      <family val="2"/>
    </font>
    <font>
      <sz val="12"/>
      <color theme="1"/>
      <name val="ArialMT"/>
      <family val="2"/>
      <charset val="204"/>
    </font>
    <font>
      <b/>
      <sz val="10"/>
      <color rgb="FFFF0000"/>
      <name val="Arial"/>
      <family val="2"/>
      <charset val="204"/>
    </font>
    <font>
      <sz val="9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 tint="-0.24994659260841701"/>
        <bgColor indexed="65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6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8" fillId="0" borderId="0"/>
    <xf numFmtId="0" fontId="13" fillId="0" borderId="0"/>
    <xf numFmtId="0" fontId="14" fillId="0" borderId="0" applyNumberFormat="0" applyFill="0" applyBorder="0" applyAlignment="0" applyProtection="0"/>
    <xf numFmtId="0" fontId="19" fillId="0" borderId="0"/>
    <xf numFmtId="0" fontId="1" fillId="0" borderId="0"/>
    <xf numFmtId="0" fontId="13" fillId="0" borderId="0"/>
    <xf numFmtId="0" fontId="1" fillId="0" borderId="0"/>
    <xf numFmtId="0" fontId="19" fillId="0" borderId="0"/>
    <xf numFmtId="0" fontId="6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49" fillId="0" borderId="0"/>
    <xf numFmtId="0" fontId="49" fillId="0" borderId="0"/>
    <xf numFmtId="0" fontId="52" fillId="0" borderId="0"/>
    <xf numFmtId="0" fontId="1" fillId="0" borderId="0"/>
    <xf numFmtId="0" fontId="13" fillId="0" borderId="0"/>
    <xf numFmtId="0" fontId="59" fillId="0" borderId="0" applyNumberFormat="0" applyFill="0" applyBorder="0" applyAlignment="0" applyProtection="0"/>
    <xf numFmtId="0" fontId="60" fillId="0" borderId="0"/>
    <xf numFmtId="0" fontId="1" fillId="0" borderId="0"/>
    <xf numFmtId="0" fontId="62" fillId="0" borderId="0"/>
    <xf numFmtId="0" fontId="81" fillId="0" borderId="0"/>
    <xf numFmtId="0" fontId="1" fillId="0" borderId="0"/>
  </cellStyleXfs>
  <cellXfs count="334">
    <xf numFmtId="0" fontId="0" fillId="0" borderId="0" xfId="0"/>
    <xf numFmtId="0" fontId="2" fillId="0" borderId="0" xfId="3" applyFont="1" applyFill="1" applyBorder="1" applyAlignment="1" applyProtection="1">
      <alignment horizontal="left" vertical="center" indent="1"/>
      <protection locked="0"/>
    </xf>
    <xf numFmtId="0" fontId="2" fillId="0" borderId="0" xfId="3" applyFont="1" applyFill="1" applyBorder="1" applyAlignment="1" applyProtection="1">
      <alignment horizontal="center" vertical="center"/>
      <protection locked="0"/>
    </xf>
    <xf numFmtId="0" fontId="7" fillId="0" borderId="0" xfId="3" applyFont="1" applyFill="1" applyBorder="1" applyAlignment="1" applyProtection="1">
      <alignment vertical="center"/>
      <protection locked="0"/>
    </xf>
    <xf numFmtId="0" fontId="19" fillId="0" borderId="0" xfId="6"/>
    <xf numFmtId="0" fontId="19" fillId="0" borderId="0" xfId="6" applyAlignment="1">
      <alignment horizontal="center"/>
    </xf>
    <xf numFmtId="0" fontId="19" fillId="0" borderId="0" xfId="6" applyAlignment="1">
      <alignment vertical="top" wrapText="1"/>
    </xf>
    <xf numFmtId="0" fontId="19" fillId="0" borderId="0" xfId="6" applyAlignment="1">
      <alignment horizontal="right" vertical="top" wrapText="1"/>
    </xf>
    <xf numFmtId="0" fontId="19" fillId="0" borderId="0" xfId="6" applyAlignment="1">
      <alignment horizontal="center" vertical="top" wrapText="1"/>
    </xf>
    <xf numFmtId="0" fontId="1" fillId="0" borderId="0" xfId="6" applyFont="1" applyAlignment="1">
      <alignment horizontal="center" vertical="top" wrapText="1"/>
    </xf>
    <xf numFmtId="0" fontId="18" fillId="4" borderId="0" xfId="6" applyFont="1" applyFill="1"/>
    <xf numFmtId="0" fontId="18" fillId="4" borderId="0" xfId="6" applyFont="1" applyFill="1" applyAlignment="1">
      <alignment horizontal="right"/>
    </xf>
    <xf numFmtId="0" fontId="18" fillId="4" borderId="0" xfId="6" applyFont="1" applyFill="1" applyAlignment="1">
      <alignment horizontal="center"/>
    </xf>
    <xf numFmtId="2" fontId="18" fillId="4" borderId="0" xfId="6" applyNumberFormat="1" applyFont="1" applyFill="1" applyAlignment="1">
      <alignment horizontal="center"/>
    </xf>
    <xf numFmtId="0" fontId="1" fillId="4" borderId="0" xfId="6" applyFont="1" applyFill="1" applyAlignment="1">
      <alignment horizontal="center"/>
    </xf>
    <xf numFmtId="1" fontId="18" fillId="4" borderId="0" xfId="6" applyNumberFormat="1" applyFont="1" applyFill="1" applyAlignment="1">
      <alignment horizontal="center"/>
    </xf>
    <xf numFmtId="2" fontId="18" fillId="5" borderId="0" xfId="6" applyNumberFormat="1" applyFont="1" applyFill="1" applyAlignment="1">
      <alignment horizontal="center"/>
    </xf>
    <xf numFmtId="2" fontId="18" fillId="6" borderId="0" xfId="6" applyNumberFormat="1" applyFont="1" applyFill="1" applyAlignment="1">
      <alignment horizontal="center"/>
    </xf>
    <xf numFmtId="2" fontId="16" fillId="6" borderId="0" xfId="6" applyNumberFormat="1" applyFont="1" applyFill="1" applyAlignment="1">
      <alignment horizontal="center"/>
    </xf>
    <xf numFmtId="0" fontId="18" fillId="7" borderId="0" xfId="6" applyFont="1" applyFill="1" applyAlignment="1">
      <alignment horizontal="center"/>
    </xf>
    <xf numFmtId="2" fontId="16" fillId="7" borderId="0" xfId="6" applyNumberFormat="1" applyFont="1" applyFill="1" applyAlignment="1">
      <alignment horizontal="center"/>
    </xf>
    <xf numFmtId="2" fontId="18" fillId="7" borderId="0" xfId="6" applyNumberFormat="1" applyFont="1" applyFill="1" applyAlignment="1">
      <alignment horizontal="center"/>
    </xf>
    <xf numFmtId="0" fontId="1" fillId="0" borderId="0" xfId="6" applyFont="1"/>
    <xf numFmtId="0" fontId="2" fillId="0" borderId="0" xfId="9" applyFont="1" applyFill="1" applyBorder="1"/>
    <xf numFmtId="0" fontId="2" fillId="0" borderId="0" xfId="9" applyFont="1" applyFill="1"/>
    <xf numFmtId="0" fontId="2" fillId="0" borderId="0" xfId="9" applyFont="1" applyFill="1" applyAlignment="1">
      <alignment horizontal="left" vertical="center" indent="1"/>
    </xf>
    <xf numFmtId="0" fontId="2" fillId="0" borderId="0" xfId="9" applyFont="1" applyFill="1" applyAlignment="1">
      <alignment horizontal="center"/>
    </xf>
    <xf numFmtId="0" fontId="2" fillId="0" borderId="0" xfId="9" applyFont="1" applyFill="1" applyAlignment="1">
      <alignment horizontal="center" vertical="center"/>
    </xf>
    <xf numFmtId="2" fontId="2" fillId="0" borderId="0" xfId="9" applyNumberFormat="1" applyFont="1" applyFill="1" applyAlignment="1">
      <alignment horizontal="center"/>
    </xf>
    <xf numFmtId="0" fontId="3" fillId="2" borderId="0" xfId="9" applyFont="1" applyFill="1" applyBorder="1" applyAlignment="1">
      <alignment horizontal="right"/>
    </xf>
    <xf numFmtId="0" fontId="4" fillId="0" borderId="0" xfId="1" applyAlignment="1">
      <alignment horizontal="left" vertical="center"/>
    </xf>
    <xf numFmtId="0" fontId="2" fillId="0" borderId="0" xfId="9" applyFont="1" applyFill="1" applyBorder="1" applyAlignment="1">
      <alignment horizontal="left"/>
    </xf>
    <xf numFmtId="2" fontId="2" fillId="0" borderId="0" xfId="9" applyNumberFormat="1" applyFont="1" applyFill="1" applyBorder="1" applyAlignment="1" applyProtection="1">
      <alignment vertical="center"/>
    </xf>
    <xf numFmtId="2" fontId="5" fillId="0" borderId="0" xfId="9" applyNumberFormat="1" applyFont="1" applyFill="1" applyBorder="1" applyAlignment="1" applyProtection="1">
      <alignment horizontal="left" vertical="center"/>
    </xf>
    <xf numFmtId="2" fontId="2" fillId="0" borderId="0" xfId="9" applyNumberFormat="1" applyFont="1" applyFill="1" applyBorder="1" applyAlignment="1" applyProtection="1">
      <alignment horizontal="center" vertical="center"/>
    </xf>
    <xf numFmtId="2" fontId="2" fillId="0" borderId="0" xfId="9" applyNumberFormat="1" applyFont="1" applyFill="1" applyBorder="1" applyAlignment="1" applyProtection="1"/>
    <xf numFmtId="0" fontId="2" fillId="0" borderId="0" xfId="9" applyFont="1" applyFill="1" applyBorder="1" applyProtection="1">
      <protection locked="0"/>
    </xf>
    <xf numFmtId="0" fontId="1" fillId="0" borderId="0" xfId="9"/>
    <xf numFmtId="0" fontId="16" fillId="0" borderId="0" xfId="9" applyFont="1" applyFill="1" applyAlignment="1" applyProtection="1">
      <alignment horizontal="center"/>
      <protection locked="0"/>
    </xf>
    <xf numFmtId="0" fontId="7" fillId="0" borderId="0" xfId="10" applyFont="1" applyFill="1" applyBorder="1"/>
    <xf numFmtId="0" fontId="16" fillId="0" borderId="0" xfId="9" applyFont="1" applyFill="1" applyAlignment="1" applyProtection="1">
      <alignment horizontal="right" vertical="center" indent="1"/>
      <protection locked="0"/>
    </xf>
    <xf numFmtId="1" fontId="18" fillId="3" borderId="1" xfId="9" applyNumberFormat="1" applyFont="1" applyFill="1" applyBorder="1" applyAlignment="1">
      <alignment horizontal="center" vertical="center"/>
    </xf>
    <xf numFmtId="0" fontId="2" fillId="0" borderId="0" xfId="11" applyFont="1" applyFill="1" applyBorder="1" applyAlignment="1" applyProtection="1">
      <alignment horizontal="left" vertical="center"/>
    </xf>
    <xf numFmtId="0" fontId="2" fillId="0" borderId="0" xfId="11" applyFont="1" applyFill="1" applyBorder="1" applyAlignment="1" applyProtection="1">
      <alignment horizontal="left" vertical="center" indent="1"/>
    </xf>
    <xf numFmtId="0" fontId="2" fillId="0" borderId="0" xfId="11" applyFont="1" applyFill="1" applyBorder="1" applyAlignment="1" applyProtection="1">
      <alignment horizontal="center" vertical="center"/>
    </xf>
    <xf numFmtId="164" fontId="9" fillId="3" borderId="1" xfId="9" applyNumberFormat="1" applyFont="1" applyFill="1" applyBorder="1" applyAlignment="1" applyProtection="1">
      <alignment horizontal="right"/>
    </xf>
    <xf numFmtId="0" fontId="39" fillId="0" borderId="0" xfId="3" applyFont="1" applyFill="1" applyBorder="1" applyAlignment="1" applyProtection="1">
      <alignment horizontal="left" vertical="center" indent="1"/>
      <protection locked="0"/>
    </xf>
    <xf numFmtId="0" fontId="7" fillId="0" borderId="0" xfId="3" applyFont="1" applyFill="1" applyBorder="1" applyAlignment="1" applyProtection="1">
      <alignment horizontal="center" vertical="center"/>
      <protection locked="0"/>
    </xf>
    <xf numFmtId="0" fontId="2" fillId="0" borderId="0" xfId="9" applyFont="1" applyFill="1" applyBorder="1" applyAlignment="1">
      <alignment horizontal="right"/>
    </xf>
    <xf numFmtId="0" fontId="2" fillId="0" borderId="0" xfId="9" applyFont="1" applyFill="1" applyBorder="1" applyAlignment="1" applyProtection="1">
      <alignment vertical="center"/>
      <protection locked="0"/>
    </xf>
    <xf numFmtId="0" fontId="40" fillId="3" borderId="1" xfId="10" applyFont="1" applyFill="1" applyBorder="1" applyAlignment="1">
      <alignment horizontal="right" vertical="center"/>
    </xf>
    <xf numFmtId="0" fontId="41" fillId="0" borderId="0" xfId="10" applyFont="1" applyFill="1" applyBorder="1" applyAlignment="1" applyProtection="1">
      <alignment horizontal="left" vertical="center" indent="1"/>
    </xf>
    <xf numFmtId="0" fontId="42" fillId="0" borderId="0" xfId="9" applyFont="1" applyFill="1" applyBorder="1" applyAlignment="1" applyProtection="1">
      <alignment vertical="center"/>
      <protection locked="0"/>
    </xf>
    <xf numFmtId="1" fontId="9" fillId="0" borderId="1" xfId="9" applyNumberFormat="1" applyFont="1" applyFill="1" applyBorder="1" applyAlignment="1">
      <alignment horizontal="right"/>
    </xf>
    <xf numFmtId="165" fontId="9" fillId="0" borderId="1" xfId="9" applyNumberFormat="1" applyFont="1" applyFill="1" applyBorder="1" applyAlignment="1" applyProtection="1">
      <alignment horizontal="right"/>
    </xf>
    <xf numFmtId="9" fontId="9" fillId="0" borderId="1" xfId="9" applyNumberFormat="1" applyFont="1" applyFill="1" applyBorder="1" applyAlignment="1" applyProtection="1">
      <alignment horizontal="right"/>
    </xf>
    <xf numFmtId="0" fontId="2" fillId="0" borderId="0" xfId="9" applyFont="1" applyFill="1" applyBorder="1" applyAlignment="1">
      <alignment horizontal="left" vertical="center"/>
    </xf>
    <xf numFmtId="0" fontId="2" fillId="0" borderId="0" xfId="9" applyFont="1" applyFill="1" applyBorder="1" applyAlignment="1">
      <alignment horizontal="center"/>
    </xf>
    <xf numFmtId="44" fontId="9" fillId="0" borderId="1" xfId="9" applyNumberFormat="1" applyFont="1" applyFill="1" applyBorder="1" applyAlignment="1" applyProtection="1">
      <alignment horizontal="right"/>
    </xf>
    <xf numFmtId="0" fontId="9" fillId="0" borderId="0" xfId="9" applyFont="1" applyFill="1" applyBorder="1"/>
    <xf numFmtId="0" fontId="2" fillId="0" borderId="0" xfId="9" applyFont="1" applyFill="1" applyBorder="1" applyAlignment="1">
      <alignment horizontal="center" vertical="center"/>
    </xf>
    <xf numFmtId="2" fontId="2" fillId="0" borderId="0" xfId="9" applyNumberFormat="1" applyFont="1" applyFill="1" applyBorder="1" applyAlignment="1">
      <alignment horizontal="center" vertical="center"/>
    </xf>
    <xf numFmtId="0" fontId="2" fillId="0" borderId="1" xfId="9" applyFont="1" applyFill="1" applyBorder="1" applyAlignment="1" applyProtection="1">
      <alignment horizontal="left" vertical="center" indent="1"/>
      <protection locked="0"/>
    </xf>
    <xf numFmtId="0" fontId="2" fillId="0" borderId="1" xfId="9" applyFont="1" applyFill="1" applyBorder="1"/>
    <xf numFmtId="0" fontId="2" fillId="0" borderId="1" xfId="9" applyFont="1" applyFill="1" applyBorder="1" applyAlignment="1">
      <alignment horizontal="left"/>
    </xf>
    <xf numFmtId="0" fontId="2" fillId="0" borderId="0" xfId="9" applyFont="1" applyFill="1" applyBorder="1" applyAlignment="1" applyProtection="1">
      <alignment horizontal="left" vertical="center" indent="1"/>
      <protection locked="0"/>
    </xf>
    <xf numFmtId="0" fontId="11" fillId="0" borderId="0" xfId="9" applyFont="1" applyFill="1" applyBorder="1" applyAlignment="1">
      <alignment horizontal="left" vertical="center"/>
    </xf>
    <xf numFmtId="0" fontId="2" fillId="0" borderId="0" xfId="9" applyFont="1" applyFill="1" applyBorder="1" applyAlignment="1">
      <alignment horizontal="left" vertical="center" indent="1"/>
    </xf>
    <xf numFmtId="2" fontId="2" fillId="0" borderId="0" xfId="9" applyNumberFormat="1" applyFont="1" applyFill="1" applyBorder="1" applyAlignment="1">
      <alignment horizontal="center"/>
    </xf>
    <xf numFmtId="14" fontId="7" fillId="3" borderId="5" xfId="9" applyNumberFormat="1" applyFont="1" applyFill="1" applyBorder="1" applyAlignment="1">
      <alignment horizontal="center" vertical="center"/>
    </xf>
    <xf numFmtId="166" fontId="2" fillId="0" borderId="0" xfId="9" applyNumberFormat="1" applyFont="1" applyFill="1"/>
    <xf numFmtId="0" fontId="3" fillId="3" borderId="1" xfId="9" applyFont="1" applyFill="1" applyBorder="1" applyAlignment="1" applyProtection="1">
      <alignment horizontal="center" vertical="top" wrapText="1"/>
    </xf>
    <xf numFmtId="0" fontId="43" fillId="3" borderId="1" xfId="9" applyFont="1" applyFill="1" applyBorder="1" applyAlignment="1" applyProtection="1">
      <alignment horizontal="center" vertical="top" wrapText="1"/>
    </xf>
    <xf numFmtId="0" fontId="39" fillId="3" borderId="1" xfId="9" applyFont="1" applyFill="1" applyBorder="1" applyAlignment="1" applyProtection="1">
      <alignment horizontal="center" vertical="top" wrapText="1"/>
    </xf>
    <xf numFmtId="2" fontId="39" fillId="3" borderId="1" xfId="9" applyNumberFormat="1" applyFont="1" applyFill="1" applyBorder="1" applyAlignment="1">
      <alignment horizontal="center" vertical="top" wrapText="1"/>
    </xf>
    <xf numFmtId="1" fontId="39" fillId="3" borderId="1" xfId="9" applyNumberFormat="1" applyFont="1" applyFill="1" applyBorder="1" applyAlignment="1">
      <alignment horizontal="center" vertical="top" wrapText="1"/>
    </xf>
    <xf numFmtId="1" fontId="12" fillId="3" borderId="1" xfId="9" applyNumberFormat="1" applyFont="1" applyFill="1" applyBorder="1" applyAlignment="1">
      <alignment horizontal="center" vertical="top" wrapText="1"/>
    </xf>
    <xf numFmtId="2" fontId="39" fillId="3" borderId="1" xfId="9" applyNumberFormat="1" applyFont="1" applyFill="1" applyBorder="1" applyAlignment="1" applyProtection="1">
      <alignment horizontal="center" vertical="top" wrapText="1"/>
      <protection locked="0"/>
    </xf>
    <xf numFmtId="2" fontId="39" fillId="3" borderId="1" xfId="9" applyNumberFormat="1" applyFont="1" applyFill="1" applyBorder="1" applyAlignment="1" applyProtection="1">
      <alignment horizontal="left" vertical="top" wrapText="1" indent="1"/>
      <protection locked="0"/>
    </xf>
    <xf numFmtId="0" fontId="2" fillId="0" borderId="0" xfId="9" applyFont="1" applyFill="1" applyAlignment="1">
      <alignment horizontal="left" wrapText="1" indent="1"/>
    </xf>
    <xf numFmtId="0" fontId="10" fillId="0" borderId="0" xfId="9" applyFont="1" applyFill="1" applyBorder="1" applyAlignment="1">
      <alignment horizontal="left" vertical="center"/>
    </xf>
    <xf numFmtId="0" fontId="43" fillId="0" borderId="0" xfId="9" applyFont="1" applyAlignment="1">
      <alignment horizontal="left" vertical="center"/>
    </xf>
    <xf numFmtId="0" fontId="39" fillId="0" borderId="1" xfId="9" applyFont="1" applyFill="1" applyBorder="1" applyAlignment="1">
      <alignment horizontal="center" vertical="center"/>
    </xf>
    <xf numFmtId="2" fontId="39" fillId="0" borderId="1" xfId="9" applyNumberFormat="1" applyFont="1" applyFill="1" applyBorder="1" applyAlignment="1">
      <alignment horizontal="center" vertical="center"/>
    </xf>
    <xf numFmtId="1" fontId="39" fillId="0" borderId="1" xfId="12" applyNumberFormat="1" applyFont="1" applyFill="1" applyBorder="1" applyAlignment="1">
      <alignment horizontal="center" vertical="center"/>
    </xf>
    <xf numFmtId="1" fontId="10" fillId="3" borderId="1" xfId="10" applyNumberFormat="1" applyFont="1" applyFill="1" applyBorder="1" applyAlignment="1" applyProtection="1">
      <alignment horizontal="center" vertical="center" wrapText="1"/>
      <protection locked="0"/>
    </xf>
    <xf numFmtId="1" fontId="39" fillId="0" borderId="1" xfId="9" applyNumberFormat="1" applyFont="1" applyFill="1" applyBorder="1" applyAlignment="1">
      <alignment horizontal="center" vertical="center"/>
    </xf>
    <xf numFmtId="165" fontId="39" fillId="0" borderId="1" xfId="9" applyNumberFormat="1" applyFont="1" applyFill="1" applyBorder="1" applyAlignment="1">
      <alignment horizontal="right" vertical="center"/>
    </xf>
    <xf numFmtId="1" fontId="2" fillId="0" borderId="0" xfId="9" applyNumberFormat="1" applyFont="1" applyFill="1" applyAlignment="1">
      <alignment horizontal="center"/>
    </xf>
    <xf numFmtId="0" fontId="45" fillId="0" borderId="1" xfId="9" applyFont="1" applyFill="1" applyBorder="1" applyAlignment="1">
      <alignment horizontal="center" vertical="center"/>
    </xf>
    <xf numFmtId="2" fontId="45" fillId="0" borderId="1" xfId="9" applyNumberFormat="1" applyFont="1" applyFill="1" applyBorder="1" applyAlignment="1">
      <alignment horizontal="center" vertical="center"/>
    </xf>
    <xf numFmtId="1" fontId="45" fillId="0" borderId="1" xfId="12" applyNumberFormat="1" applyFont="1" applyFill="1" applyBorder="1" applyAlignment="1">
      <alignment horizontal="center" vertical="center"/>
    </xf>
    <xf numFmtId="1" fontId="45" fillId="3" borderId="1" xfId="10" applyNumberFormat="1" applyFont="1" applyFill="1" applyBorder="1" applyAlignment="1" applyProtection="1">
      <alignment horizontal="center" vertical="center" wrapText="1"/>
      <protection locked="0"/>
    </xf>
    <xf numFmtId="1" fontId="45" fillId="0" borderId="1" xfId="9" applyNumberFormat="1" applyFont="1" applyFill="1" applyBorder="1" applyAlignment="1">
      <alignment horizontal="center" vertical="center"/>
    </xf>
    <xf numFmtId="165" fontId="45" fillId="0" borderId="1" xfId="9" applyNumberFormat="1" applyFont="1" applyFill="1" applyBorder="1" applyAlignment="1">
      <alignment horizontal="right" vertical="center"/>
    </xf>
    <xf numFmtId="0" fontId="10" fillId="7" borderId="0" xfId="9" applyFont="1" applyFill="1" applyBorder="1" applyAlignment="1">
      <alignment horizontal="left" vertical="center"/>
    </xf>
    <xf numFmtId="1" fontId="39" fillId="3" borderId="1" xfId="1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3" applyFont="1" applyFill="1" applyBorder="1" applyAlignment="1">
      <alignment horizontal="left" vertical="center"/>
    </xf>
    <xf numFmtId="0" fontId="43" fillId="0" borderId="0" xfId="13" applyFont="1" applyAlignment="1">
      <alignment horizontal="left" vertical="center"/>
    </xf>
    <xf numFmtId="0" fontId="39" fillId="0" borderId="1" xfId="13" applyFont="1" applyFill="1" applyBorder="1" applyAlignment="1">
      <alignment horizontal="center" vertical="center"/>
    </xf>
    <xf numFmtId="2" fontId="39" fillId="0" borderId="1" xfId="13" applyNumberFormat="1" applyFont="1" applyFill="1" applyBorder="1" applyAlignment="1">
      <alignment horizontal="center" vertical="center"/>
    </xf>
    <xf numFmtId="1" fontId="39" fillId="0" borderId="1" xfId="14" applyNumberFormat="1" applyFont="1" applyFill="1" applyBorder="1" applyAlignment="1">
      <alignment horizontal="center" vertical="center"/>
    </xf>
    <xf numFmtId="0" fontId="46" fillId="0" borderId="0" xfId="9" applyFont="1" applyFill="1" applyAlignment="1">
      <alignment horizontal="center"/>
    </xf>
    <xf numFmtId="0" fontId="46" fillId="0" borderId="0" xfId="9" applyFont="1" applyFill="1" applyBorder="1" applyAlignment="1">
      <alignment horizontal="left" vertical="center"/>
    </xf>
    <xf numFmtId="0" fontId="46" fillId="0" borderId="0" xfId="9" applyFont="1" applyAlignment="1">
      <alignment horizontal="left" vertical="center"/>
    </xf>
    <xf numFmtId="1" fontId="46" fillId="0" borderId="1" xfId="12" applyNumberFormat="1" applyFont="1" applyFill="1" applyBorder="1" applyAlignment="1">
      <alignment horizontal="center" vertical="center"/>
    </xf>
    <xf numFmtId="1" fontId="45" fillId="3" borderId="1" xfId="9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9" applyFont="1" applyFill="1"/>
    <xf numFmtId="0" fontId="41" fillId="0" borderId="1" xfId="9" applyFont="1" applyFill="1" applyBorder="1" applyAlignment="1">
      <alignment horizontal="center" vertical="center"/>
    </xf>
    <xf numFmtId="0" fontId="39" fillId="0" borderId="1" xfId="9" applyFont="1" applyFill="1" applyBorder="1" applyAlignment="1">
      <alignment horizontal="left" vertical="top" wrapText="1" indent="1"/>
    </xf>
    <xf numFmtId="0" fontId="43" fillId="0" borderId="0" xfId="9" applyFont="1" applyFill="1" applyAlignment="1">
      <alignment horizontal="left" vertical="center"/>
    </xf>
    <xf numFmtId="0" fontId="39" fillId="0" borderId="1" xfId="9" applyFont="1" applyBorder="1" applyAlignment="1">
      <alignment horizontal="center" vertical="center"/>
    </xf>
    <xf numFmtId="0" fontId="46" fillId="0" borderId="0" xfId="9" applyFont="1" applyFill="1" applyAlignment="1">
      <alignment horizontal="left" vertical="center"/>
    </xf>
    <xf numFmtId="0" fontId="45" fillId="0" borderId="1" xfId="9" applyFont="1" applyBorder="1" applyAlignment="1">
      <alignment horizontal="center" vertical="center"/>
    </xf>
    <xf numFmtId="0" fontId="46" fillId="0" borderId="1" xfId="9" applyFont="1" applyFill="1" applyBorder="1" applyAlignment="1">
      <alignment horizontal="center" vertical="center"/>
    </xf>
    <xf numFmtId="1" fontId="46" fillId="0" borderId="1" xfId="9" applyNumberFormat="1" applyFont="1" applyFill="1" applyBorder="1" applyAlignment="1">
      <alignment horizontal="center" vertical="center"/>
    </xf>
    <xf numFmtId="0" fontId="19" fillId="0" borderId="0" xfId="10" applyAlignment="1">
      <alignment horizontal="left" vertical="center"/>
    </xf>
    <xf numFmtId="0" fontId="2" fillId="0" borderId="0" xfId="9" applyFont="1" applyFill="1" applyAlignment="1">
      <alignment horizontal="left" vertical="center"/>
    </xf>
    <xf numFmtId="0" fontId="2" fillId="0" borderId="0" xfId="9" applyFont="1" applyFill="1" applyAlignment="1">
      <alignment vertical="center"/>
    </xf>
    <xf numFmtId="0" fontId="45" fillId="0" borderId="1" xfId="13" applyFont="1" applyFill="1" applyBorder="1" applyAlignment="1">
      <alignment horizontal="center" vertical="center"/>
    </xf>
    <xf numFmtId="2" fontId="45" fillId="0" borderId="1" xfId="13" applyNumberFormat="1" applyFont="1" applyFill="1" applyBorder="1" applyAlignment="1">
      <alignment horizontal="center" vertical="center"/>
    </xf>
    <xf numFmtId="1" fontId="45" fillId="0" borderId="1" xfId="14" applyNumberFormat="1" applyFont="1" applyFill="1" applyBorder="1" applyAlignment="1">
      <alignment horizontal="center" vertical="center"/>
    </xf>
    <xf numFmtId="1" fontId="45" fillId="0" borderId="1" xfId="13" applyNumberFormat="1" applyFont="1" applyFill="1" applyBorder="1" applyAlignment="1">
      <alignment horizontal="center" vertical="center"/>
    </xf>
    <xf numFmtId="165" fontId="45" fillId="0" borderId="1" xfId="13" applyNumberFormat="1" applyFont="1" applyFill="1" applyBorder="1" applyAlignment="1">
      <alignment horizontal="right" vertical="center"/>
    </xf>
    <xf numFmtId="0" fontId="19" fillId="0" borderId="0" xfId="10" applyFill="1" applyBorder="1" applyAlignment="1">
      <alignment horizontal="left" vertical="center"/>
    </xf>
    <xf numFmtId="0" fontId="39" fillId="0" borderId="1" xfId="15" applyNumberFormat="1" applyFont="1" applyFill="1" applyBorder="1" applyAlignment="1">
      <alignment horizontal="center" vertical="center"/>
    </xf>
    <xf numFmtId="0" fontId="3" fillId="0" borderId="1" xfId="9" applyFont="1" applyFill="1" applyBorder="1" applyAlignment="1">
      <alignment horizontal="center" vertical="center"/>
    </xf>
    <xf numFmtId="2" fontId="3" fillId="0" borderId="1" xfId="9" applyNumberFormat="1" applyFont="1" applyFill="1" applyBorder="1" applyAlignment="1">
      <alignment horizontal="center" vertical="center"/>
    </xf>
    <xf numFmtId="1" fontId="3" fillId="0" borderId="1" xfId="12" applyNumberFormat="1" applyFont="1" applyFill="1" applyBorder="1" applyAlignment="1">
      <alignment horizontal="center" vertical="center"/>
    </xf>
    <xf numFmtId="0" fontId="45" fillId="0" borderId="1" xfId="15" applyNumberFormat="1" applyFont="1" applyFill="1" applyBorder="1" applyAlignment="1">
      <alignment horizontal="center" vertical="center"/>
    </xf>
    <xf numFmtId="0" fontId="46" fillId="0" borderId="1" xfId="15" applyNumberFormat="1" applyFont="1" applyFill="1" applyBorder="1" applyAlignment="1">
      <alignment horizontal="center" vertical="center"/>
    </xf>
    <xf numFmtId="0" fontId="1" fillId="0" borderId="0" xfId="9" applyBorder="1" applyAlignment="1">
      <alignment horizontal="left" vertical="center"/>
    </xf>
    <xf numFmtId="0" fontId="1" fillId="0" borderId="0" xfId="9" applyFont="1" applyBorder="1" applyAlignment="1">
      <alignment horizontal="left" vertical="center"/>
    </xf>
    <xf numFmtId="0" fontId="0" fillId="0" borderId="0" xfId="9" applyFont="1" applyBorder="1" applyAlignment="1">
      <alignment horizontal="left" vertical="center"/>
    </xf>
    <xf numFmtId="0" fontId="39" fillId="0" borderId="2" xfId="9" applyFont="1" applyFill="1" applyBorder="1" applyAlignment="1">
      <alignment horizontal="center" vertical="center"/>
    </xf>
    <xf numFmtId="0" fontId="41" fillId="0" borderId="2" xfId="9" applyFont="1" applyFill="1" applyBorder="1" applyAlignment="1">
      <alignment horizontal="center" vertical="center"/>
    </xf>
    <xf numFmtId="0" fontId="45" fillId="3" borderId="1" xfId="9" applyFont="1" applyFill="1" applyBorder="1" applyAlignment="1">
      <alignment vertical="center"/>
    </xf>
    <xf numFmtId="0" fontId="46" fillId="0" borderId="4" xfId="9" applyFont="1" applyFill="1" applyBorder="1" applyAlignment="1">
      <alignment horizontal="center" vertical="center"/>
    </xf>
    <xf numFmtId="0" fontId="47" fillId="0" borderId="2" xfId="9" applyFont="1" applyFill="1" applyBorder="1" applyAlignment="1">
      <alignment horizontal="center" vertical="center"/>
    </xf>
    <xf numFmtId="0" fontId="46" fillId="0" borderId="1" xfId="9" applyFont="1" applyFill="1" applyBorder="1" applyAlignment="1">
      <alignment horizontal="left" vertical="top" wrapText="1" indent="1"/>
    </xf>
    <xf numFmtId="0" fontId="47" fillId="0" borderId="1" xfId="9" applyFont="1" applyFill="1" applyBorder="1" applyAlignment="1">
      <alignment horizontal="center" vertical="center"/>
    </xf>
    <xf numFmtId="0" fontId="50" fillId="0" borderId="0" xfId="9" applyFont="1"/>
    <xf numFmtId="0" fontId="2" fillId="2" borderId="0" xfId="9" applyFont="1" applyFill="1"/>
    <xf numFmtId="0" fontId="39" fillId="0" borderId="2" xfId="9" applyFont="1" applyFill="1" applyBorder="1" applyAlignment="1">
      <alignment vertical="center"/>
    </xf>
    <xf numFmtId="0" fontId="39" fillId="0" borderId="4" xfId="9" applyFont="1" applyFill="1" applyBorder="1" applyAlignment="1">
      <alignment vertical="center"/>
    </xf>
    <xf numFmtId="0" fontId="39" fillId="0" borderId="3" xfId="9" applyFont="1" applyFill="1" applyBorder="1" applyAlignment="1">
      <alignment vertical="center"/>
    </xf>
    <xf numFmtId="0" fontId="46" fillId="0" borderId="2" xfId="9" applyFont="1" applyFill="1" applyBorder="1" applyAlignment="1">
      <alignment vertical="center"/>
    </xf>
    <xf numFmtId="0" fontId="46" fillId="0" borderId="4" xfId="9" applyFont="1" applyFill="1" applyBorder="1" applyAlignment="1">
      <alignment vertical="center"/>
    </xf>
    <xf numFmtId="0" fontId="46" fillId="0" borderId="3" xfId="9" applyFont="1" applyFill="1" applyBorder="1" applyAlignment="1">
      <alignment vertical="center"/>
    </xf>
    <xf numFmtId="2" fontId="45" fillId="0" borderId="2" xfId="9" applyNumberFormat="1" applyFont="1" applyFill="1" applyBorder="1" applyAlignment="1">
      <alignment vertical="center"/>
    </xf>
    <xf numFmtId="2" fontId="45" fillId="0" borderId="4" xfId="9" applyNumberFormat="1" applyFont="1" applyFill="1" applyBorder="1" applyAlignment="1">
      <alignment vertical="center"/>
    </xf>
    <xf numFmtId="2" fontId="45" fillId="0" borderId="3" xfId="9" applyNumberFormat="1" applyFont="1" applyFill="1" applyBorder="1" applyAlignment="1">
      <alignment vertical="center"/>
    </xf>
    <xf numFmtId="0" fontId="45" fillId="0" borderId="2" xfId="9" applyFont="1" applyFill="1" applyBorder="1" applyAlignment="1">
      <alignment vertical="center"/>
    </xf>
    <xf numFmtId="0" fontId="45" fillId="0" borderId="4" xfId="9" applyFont="1" applyFill="1" applyBorder="1" applyAlignment="1">
      <alignment vertical="center"/>
    </xf>
    <xf numFmtId="0" fontId="45" fillId="0" borderId="3" xfId="9" applyFont="1" applyFill="1" applyBorder="1" applyAlignment="1">
      <alignment vertical="center"/>
    </xf>
    <xf numFmtId="0" fontId="38" fillId="0" borderId="0" xfId="8" applyFont="1" applyBorder="1" applyAlignment="1">
      <alignment horizontal="left" vertical="top" wrapText="1"/>
    </xf>
    <xf numFmtId="0" fontId="2" fillId="0" borderId="0" xfId="17" applyFont="1" applyProtection="1">
      <protection locked="0"/>
    </xf>
    <xf numFmtId="0" fontId="53" fillId="0" borderId="0" xfId="17" applyFont="1" applyBorder="1" applyProtection="1">
      <protection locked="0"/>
    </xf>
    <xf numFmtId="1" fontId="54" fillId="0" borderId="0" xfId="17" applyNumberFormat="1" applyFont="1" applyAlignment="1" applyProtection="1">
      <alignment horizontal="center"/>
      <protection locked="0"/>
    </xf>
    <xf numFmtId="1" fontId="2" fillId="0" borderId="0" xfId="17" applyNumberFormat="1" applyFont="1" applyProtection="1">
      <protection locked="0"/>
    </xf>
    <xf numFmtId="0" fontId="10" fillId="0" borderId="0" xfId="17" applyFont="1" applyProtection="1">
      <protection locked="0"/>
    </xf>
    <xf numFmtId="0" fontId="55" fillId="0" borderId="0" xfId="17" applyFont="1" applyAlignment="1" applyProtection="1">
      <alignment horizontal="left" indent="1"/>
      <protection locked="0"/>
    </xf>
    <xf numFmtId="0" fontId="2" fillId="0" borderId="0" xfId="17" applyFont="1" applyAlignment="1" applyProtection="1">
      <alignment vertical="center"/>
      <protection locked="0"/>
    </xf>
    <xf numFmtId="0" fontId="10" fillId="0" borderId="0" xfId="17" applyFont="1" applyAlignment="1" applyProtection="1">
      <alignment vertical="center"/>
      <protection locked="0"/>
    </xf>
    <xf numFmtId="0" fontId="55" fillId="0" borderId="0" xfId="17" applyFont="1" applyAlignment="1" applyProtection="1">
      <alignment horizontal="left" vertical="center" indent="1"/>
      <protection locked="0"/>
    </xf>
    <xf numFmtId="0" fontId="56" fillId="0" borderId="0" xfId="17" applyFont="1" applyBorder="1" applyAlignment="1" applyProtection="1">
      <alignment horizontal="center" vertical="center"/>
      <protection locked="0"/>
    </xf>
    <xf numFmtId="2" fontId="58" fillId="0" borderId="0" xfId="18" applyNumberFormat="1" applyFont="1" applyFill="1" applyBorder="1" applyAlignment="1" applyProtection="1">
      <alignment horizontal="center"/>
      <protection locked="0"/>
    </xf>
    <xf numFmtId="0" fontId="16" fillId="0" borderId="0" xfId="19" applyFont="1" applyFill="1" applyAlignment="1" applyProtection="1">
      <alignment horizontal="center" vertical="center"/>
      <protection locked="0"/>
    </xf>
    <xf numFmtId="2" fontId="5" fillId="0" borderId="0" xfId="18" applyNumberFormat="1" applyFont="1" applyFill="1" applyBorder="1" applyAlignment="1" applyProtection="1">
      <alignment horizontal="center"/>
      <protection locked="0"/>
    </xf>
    <xf numFmtId="0" fontId="3" fillId="0" borderId="0" xfId="18" applyFont="1" applyFill="1" applyBorder="1" applyProtection="1">
      <protection locked="0"/>
    </xf>
    <xf numFmtId="0" fontId="17" fillId="0" borderId="0" xfId="20" applyFont="1" applyFill="1" applyAlignment="1" applyProtection="1">
      <alignment horizontal="center" vertical="center"/>
      <protection locked="0"/>
    </xf>
    <xf numFmtId="0" fontId="10" fillId="0" borderId="0" xfId="21" applyFont="1" applyFill="1" applyBorder="1" applyProtection="1">
      <protection locked="0"/>
    </xf>
    <xf numFmtId="0" fontId="16" fillId="0" borderId="0" xfId="19" applyFont="1" applyFill="1" applyAlignment="1" applyProtection="1">
      <alignment horizontal="right" vertical="center" indent="1"/>
      <protection locked="0"/>
    </xf>
    <xf numFmtId="1" fontId="18" fillId="3" borderId="1" xfId="22" applyNumberFormat="1" applyFont="1" applyFill="1" applyBorder="1" applyAlignment="1">
      <alignment horizontal="center" vertical="center"/>
    </xf>
    <xf numFmtId="1" fontId="61" fillId="0" borderId="0" xfId="17" applyNumberFormat="1" applyFont="1" applyBorder="1" applyAlignment="1" applyProtection="1">
      <alignment horizontal="center" vertical="center"/>
      <protection locked="0"/>
    </xf>
    <xf numFmtId="1" fontId="56" fillId="0" borderId="0" xfId="17" applyNumberFormat="1" applyFont="1" applyBorder="1" applyAlignment="1" applyProtection="1">
      <alignment horizontal="center" vertical="center"/>
      <protection locked="0"/>
    </xf>
    <xf numFmtId="0" fontId="63" fillId="0" borderId="0" xfId="23" applyFont="1" applyFill="1" applyBorder="1" applyAlignment="1" applyProtection="1">
      <alignment horizontal="left" vertical="center"/>
      <protection locked="0"/>
    </xf>
    <xf numFmtId="0" fontId="66" fillId="0" borderId="0" xfId="15" applyFont="1" applyFill="1" applyBorder="1" applyAlignment="1" applyProtection="1">
      <alignment horizontal="left" vertical="center" indent="1"/>
      <protection locked="0"/>
    </xf>
    <xf numFmtId="0" fontId="67" fillId="0" borderId="0" xfId="23" applyFont="1" applyFill="1" applyBorder="1" applyAlignment="1" applyProtection="1">
      <alignment horizontal="left" vertical="center"/>
      <protection locked="0"/>
    </xf>
    <xf numFmtId="1" fontId="2" fillId="0" borderId="0" xfId="17" applyNumberFormat="1" applyFont="1" applyFill="1" applyAlignment="1" applyProtection="1">
      <alignment horizontal="center"/>
      <protection locked="0"/>
    </xf>
    <xf numFmtId="0" fontId="68" fillId="0" borderId="0" xfId="23" applyFont="1" applyFill="1" applyBorder="1" applyAlignment="1" applyProtection="1">
      <alignment horizontal="left" vertical="center"/>
      <protection locked="0"/>
    </xf>
    <xf numFmtId="0" fontId="62" fillId="0" borderId="0" xfId="23" applyFont="1" applyFill="1" applyBorder="1" applyAlignment="1" applyProtection="1">
      <alignment horizontal="left" vertical="center"/>
      <protection locked="0"/>
    </xf>
    <xf numFmtId="168" fontId="54" fillId="0" borderId="0" xfId="17" applyNumberFormat="1" applyFont="1" applyAlignment="1" applyProtection="1">
      <alignment horizontal="center"/>
      <protection locked="0"/>
    </xf>
    <xf numFmtId="166" fontId="2" fillId="0" borderId="0" xfId="17" applyNumberFormat="1" applyFont="1" applyProtection="1">
      <protection locked="0"/>
    </xf>
    <xf numFmtId="0" fontId="38" fillId="0" borderId="0" xfId="17" applyFont="1" applyFill="1" applyAlignment="1" applyProtection="1">
      <alignment horizontal="center" vertical="center" wrapText="1"/>
      <protection locked="0"/>
    </xf>
    <xf numFmtId="0" fontId="69" fillId="0" borderId="0" xfId="17" applyFont="1" applyFill="1" applyAlignment="1" applyProtection="1">
      <alignment horizontal="center" vertical="center" wrapText="1"/>
      <protection locked="0"/>
    </xf>
    <xf numFmtId="0" fontId="70" fillId="0" borderId="0" xfId="8" applyFont="1" applyAlignment="1">
      <alignment horizontal="center" vertical="top" wrapText="1"/>
    </xf>
    <xf numFmtId="0" fontId="71" fillId="3" borderId="1" xfId="19" applyFont="1" applyFill="1" applyBorder="1" applyAlignment="1" applyProtection="1">
      <alignment vertical="top" wrapText="1"/>
      <protection locked="0"/>
    </xf>
    <xf numFmtId="0" fontId="72" fillId="3" borderId="1" xfId="19" applyFont="1" applyFill="1" applyBorder="1" applyAlignment="1" applyProtection="1">
      <alignment horizontal="left" vertical="center" wrapText="1" indent="1"/>
      <protection locked="0"/>
    </xf>
    <xf numFmtId="0" fontId="71" fillId="3" borderId="1" xfId="19" applyFont="1" applyFill="1" applyBorder="1" applyAlignment="1" applyProtection="1">
      <alignment horizontal="center" vertical="center" wrapText="1"/>
      <protection locked="0"/>
    </xf>
    <xf numFmtId="1" fontId="66" fillId="3" borderId="1" xfId="17" applyNumberFormat="1" applyFont="1" applyFill="1" applyBorder="1" applyAlignment="1" applyProtection="1">
      <alignment horizontal="center" vertical="top" wrapText="1"/>
      <protection hidden="1"/>
    </xf>
    <xf numFmtId="0" fontId="71" fillId="3" borderId="1" xfId="19" applyFont="1" applyFill="1" applyBorder="1" applyAlignment="1" applyProtection="1">
      <alignment horizontal="center" vertical="top" wrapText="1"/>
      <protection locked="0"/>
    </xf>
    <xf numFmtId="0" fontId="68" fillId="3" borderId="1" xfId="19" applyFont="1" applyFill="1" applyBorder="1" applyAlignment="1" applyProtection="1">
      <alignment horizontal="center" vertical="top" wrapText="1"/>
      <protection locked="0"/>
    </xf>
    <xf numFmtId="0" fontId="2" fillId="0" borderId="0" xfId="17" applyFont="1" applyAlignment="1" applyProtection="1">
      <alignment horizontal="center" vertical="center" wrapText="1"/>
      <protection locked="0"/>
    </xf>
    <xf numFmtId="0" fontId="73" fillId="3" borderId="5" xfId="17" applyFont="1" applyFill="1" applyBorder="1" applyAlignment="1" applyProtection="1">
      <alignment horizontal="left" vertical="top" wrapText="1" indent="1"/>
      <protection locked="0"/>
    </xf>
    <xf numFmtId="0" fontId="74" fillId="3" borderId="15" xfId="17" applyFont="1" applyFill="1" applyBorder="1" applyAlignment="1" applyProtection="1">
      <alignment horizontal="left" vertical="center" wrapText="1" indent="1"/>
      <protection locked="0"/>
    </xf>
    <xf numFmtId="0" fontId="75" fillId="3" borderId="15" xfId="17" applyFont="1" applyFill="1" applyBorder="1" applyAlignment="1" applyProtection="1">
      <alignment horizontal="left" vertical="center" wrapText="1" indent="1"/>
      <protection locked="0"/>
    </xf>
    <xf numFmtId="1" fontId="76" fillId="3" borderId="15" xfId="17" applyNumberFormat="1" applyFont="1" applyFill="1" applyBorder="1" applyAlignment="1" applyProtection="1">
      <alignment horizontal="center" vertical="top" wrapText="1"/>
      <protection locked="0"/>
    </xf>
    <xf numFmtId="2" fontId="77" fillId="3" borderId="15" xfId="17" applyNumberFormat="1" applyFont="1" applyFill="1" applyBorder="1" applyAlignment="1" applyProtection="1">
      <alignment horizontal="center" vertical="top" wrapText="1"/>
      <protection locked="0"/>
    </xf>
    <xf numFmtId="0" fontId="78" fillId="3" borderId="15" xfId="17" applyFont="1" applyFill="1" applyBorder="1" applyAlignment="1" applyProtection="1">
      <alignment horizontal="center" vertical="top" wrapText="1"/>
      <protection locked="0"/>
    </xf>
    <xf numFmtId="0" fontId="79" fillId="3" borderId="14" xfId="17" applyFont="1" applyFill="1" applyBorder="1" applyAlignment="1" applyProtection="1">
      <alignment horizontal="center" vertical="top" wrapText="1"/>
      <protection locked="0"/>
    </xf>
    <xf numFmtId="0" fontId="66" fillId="0" borderId="1" xfId="17" applyFont="1" applyFill="1" applyBorder="1" applyProtection="1">
      <protection locked="0"/>
    </xf>
    <xf numFmtId="0" fontId="66" fillId="0" borderId="1" xfId="17" applyFont="1" applyFill="1" applyBorder="1" applyAlignment="1" applyProtection="1">
      <alignment horizontal="left" indent="1"/>
      <protection locked="0"/>
    </xf>
    <xf numFmtId="0" fontId="66" fillId="0" borderId="1" xfId="17" applyFont="1" applyFill="1" applyBorder="1" applyAlignment="1" applyProtection="1">
      <alignment horizontal="center"/>
      <protection locked="0"/>
    </xf>
    <xf numFmtId="1" fontId="80" fillId="0" borderId="1" xfId="17" applyNumberFormat="1" applyFont="1" applyFill="1" applyBorder="1" applyAlignment="1" applyProtection="1">
      <alignment horizontal="center"/>
      <protection hidden="1"/>
    </xf>
    <xf numFmtId="0" fontId="38" fillId="0" borderId="1" xfId="24" applyFont="1" applyBorder="1" applyAlignment="1" applyProtection="1">
      <alignment horizontal="left"/>
      <protection locked="0"/>
    </xf>
    <xf numFmtId="1" fontId="68" fillId="0" borderId="1" xfId="17" applyNumberFormat="1" applyFont="1" applyFill="1" applyBorder="1" applyAlignment="1" applyProtection="1">
      <alignment horizontal="center"/>
      <protection hidden="1"/>
    </xf>
    <xf numFmtId="1" fontId="66" fillId="3" borderId="1" xfId="19" applyNumberFormat="1" applyFont="1" applyFill="1" applyBorder="1" applyAlignment="1" applyProtection="1">
      <alignment horizontal="center" vertical="top" wrapText="1"/>
      <protection locked="0"/>
    </xf>
    <xf numFmtId="2" fontId="66" fillId="0" borderId="1" xfId="17" applyNumberFormat="1" applyFont="1" applyFill="1" applyBorder="1" applyAlignment="1" applyProtection="1">
      <alignment horizontal="center"/>
    </xf>
    <xf numFmtId="44" fontId="66" fillId="0" borderId="1" xfId="17" applyNumberFormat="1" applyFont="1" applyFill="1" applyBorder="1" applyAlignment="1" applyProtection="1">
      <alignment horizontal="right"/>
    </xf>
    <xf numFmtId="1" fontId="68" fillId="0" borderId="1" xfId="17" applyNumberFormat="1" applyFont="1" applyFill="1" applyBorder="1" applyAlignment="1" applyProtection="1">
      <alignment horizontal="center"/>
    </xf>
    <xf numFmtId="0" fontId="82" fillId="0" borderId="1" xfId="24" applyFont="1" applyFill="1" applyBorder="1" applyAlignment="1" applyProtection="1">
      <alignment horizontal="left"/>
      <protection locked="0"/>
    </xf>
    <xf numFmtId="0" fontId="82" fillId="0" borderId="1" xfId="24" applyFont="1" applyBorder="1" applyAlignment="1" applyProtection="1">
      <alignment horizontal="left"/>
      <protection locked="0"/>
    </xf>
    <xf numFmtId="1" fontId="76" fillId="3" borderId="14" xfId="17" applyNumberFormat="1" applyFont="1" applyFill="1" applyBorder="1" applyAlignment="1" applyProtection="1">
      <alignment horizontal="center" vertical="top" wrapText="1"/>
      <protection locked="0"/>
    </xf>
    <xf numFmtId="0" fontId="66" fillId="9" borderId="1" xfId="17" applyFont="1" applyFill="1" applyBorder="1" applyProtection="1">
      <protection locked="0"/>
    </xf>
    <xf numFmtId="0" fontId="66" fillId="9" borderId="1" xfId="17" applyFont="1" applyFill="1" applyBorder="1" applyAlignment="1" applyProtection="1">
      <alignment horizontal="left" indent="1"/>
      <protection locked="0"/>
    </xf>
    <xf numFmtId="1" fontId="80" fillId="10" borderId="1" xfId="17" applyNumberFormat="1" applyFont="1" applyFill="1" applyBorder="1" applyAlignment="1" applyProtection="1">
      <alignment horizontal="center"/>
      <protection hidden="1"/>
    </xf>
    <xf numFmtId="1" fontId="66" fillId="9" borderId="1" xfId="19" applyNumberFormat="1" applyFont="1" applyFill="1" applyBorder="1" applyAlignment="1" applyProtection="1">
      <alignment horizontal="center" vertical="top" wrapText="1"/>
      <protection locked="0"/>
    </xf>
    <xf numFmtId="0" fontId="15" fillId="0" borderId="0" xfId="22" applyFont="1" applyAlignment="1" applyProtection="1">
      <alignment horizontal="center"/>
      <protection locked="0"/>
    </xf>
    <xf numFmtId="0" fontId="16" fillId="0" borderId="0" xfId="0" applyFont="1"/>
    <xf numFmtId="0" fontId="83" fillId="0" borderId="0" xfId="19" applyFont="1" applyProtection="1">
      <protection locked="0"/>
    </xf>
    <xf numFmtId="169" fontId="2" fillId="0" borderId="0" xfId="17" applyNumberFormat="1" applyFont="1" applyAlignment="1" applyProtection="1">
      <alignment horizontal="center" vertical="center" wrapText="1"/>
      <protection locked="0"/>
    </xf>
    <xf numFmtId="0" fontId="1" fillId="0" borderId="6" xfId="25" applyFill="1" applyBorder="1"/>
    <xf numFmtId="0" fontId="1" fillId="0" borderId="7" xfId="25" applyBorder="1"/>
    <xf numFmtId="0" fontId="1" fillId="0" borderId="8" xfId="25" applyBorder="1"/>
    <xf numFmtId="0" fontId="1" fillId="0" borderId="0" xfId="25" applyBorder="1"/>
    <xf numFmtId="0" fontId="1" fillId="0" borderId="9" xfId="25" applyFill="1" applyBorder="1"/>
    <xf numFmtId="0" fontId="1" fillId="0" borderId="10" xfId="25" applyBorder="1"/>
    <xf numFmtId="0" fontId="22" fillId="0" borderId="9" xfId="25" applyFont="1" applyFill="1" applyBorder="1"/>
    <xf numFmtId="0" fontId="22" fillId="0" borderId="0" xfId="25" applyFont="1" applyFill="1" applyBorder="1"/>
    <xf numFmtId="0" fontId="23" fillId="0" borderId="0" xfId="25" applyFont="1" applyBorder="1"/>
    <xf numFmtId="0" fontId="23" fillId="0" borderId="10" xfId="25" applyFont="1" applyBorder="1"/>
    <xf numFmtId="0" fontId="24" fillId="0" borderId="0" xfId="25" applyFont="1" applyBorder="1"/>
    <xf numFmtId="0" fontId="24" fillId="0" borderId="10" xfId="25" applyFont="1" applyBorder="1"/>
    <xf numFmtId="0" fontId="25" fillId="0" borderId="9" xfId="25" applyFont="1" applyFill="1" applyBorder="1"/>
    <xf numFmtId="0" fontId="26" fillId="8" borderId="9" xfId="25" applyFont="1" applyFill="1" applyBorder="1" applyAlignment="1">
      <alignment horizontal="right"/>
    </xf>
    <xf numFmtId="0" fontId="26" fillId="0" borderId="0" xfId="25" applyFont="1" applyBorder="1"/>
    <xf numFmtId="0" fontId="27" fillId="0" borderId="0" xfId="25" applyFont="1" applyBorder="1"/>
    <xf numFmtId="0" fontId="27" fillId="0" borderId="10" xfId="25" applyFont="1" applyBorder="1"/>
    <xf numFmtId="0" fontId="28" fillId="8" borderId="9" xfId="25" applyFont="1" applyFill="1" applyBorder="1" applyAlignment="1">
      <alignment horizontal="left"/>
    </xf>
    <xf numFmtId="0" fontId="30" fillId="0" borderId="0" xfId="25" applyFont="1" applyBorder="1"/>
    <xf numFmtId="0" fontId="31" fillId="0" borderId="0" xfId="25" applyFont="1" applyBorder="1"/>
    <xf numFmtId="0" fontId="28" fillId="0" borderId="0" xfId="25" applyFont="1" applyBorder="1" applyAlignment="1">
      <alignment horizontal="left"/>
    </xf>
    <xf numFmtId="0" fontId="32" fillId="0" borderId="0" xfId="25" applyFont="1" applyBorder="1"/>
    <xf numFmtId="0" fontId="32" fillId="0" borderId="10" xfId="25" applyFont="1" applyBorder="1"/>
    <xf numFmtId="0" fontId="31" fillId="8" borderId="9" xfId="25" applyFont="1" applyFill="1" applyBorder="1" applyAlignment="1"/>
    <xf numFmtId="0" fontId="33" fillId="0" borderId="0" xfId="25" applyFont="1" applyBorder="1" applyAlignment="1">
      <alignment horizontal="left" indent="2"/>
    </xf>
    <xf numFmtId="0" fontId="31" fillId="0" borderId="0" xfId="25" applyFont="1" applyBorder="1" applyAlignment="1"/>
    <xf numFmtId="0" fontId="34" fillId="0" borderId="0" xfId="25" applyFont="1" applyBorder="1" applyAlignment="1">
      <alignment horizontal="right"/>
    </xf>
    <xf numFmtId="0" fontId="33" fillId="0" borderId="0" xfId="25" applyFont="1" applyBorder="1" applyAlignment="1">
      <alignment horizontal="left"/>
    </xf>
    <xf numFmtId="0" fontId="32" fillId="0" borderId="0" xfId="25" applyFont="1" applyBorder="1" applyAlignment="1"/>
    <xf numFmtId="0" fontId="32" fillId="0" borderId="10" xfId="25" applyFont="1" applyBorder="1" applyAlignment="1"/>
    <xf numFmtId="0" fontId="35" fillId="0" borderId="0" xfId="25" applyFont="1" applyBorder="1" applyAlignment="1">
      <alignment vertical="center"/>
    </xf>
    <xf numFmtId="0" fontId="36" fillId="8" borderId="9" xfId="25" applyFont="1" applyFill="1" applyBorder="1"/>
    <xf numFmtId="0" fontId="36" fillId="0" borderId="0" xfId="25" applyFont="1" applyBorder="1"/>
    <xf numFmtId="0" fontId="1" fillId="0" borderId="0" xfId="25" applyFont="1" applyBorder="1"/>
    <xf numFmtId="0" fontId="1" fillId="0" borderId="10" xfId="25" applyFont="1" applyBorder="1"/>
    <xf numFmtId="0" fontId="1" fillId="0" borderId="0" xfId="25" applyBorder="1" applyAlignment="1"/>
    <xf numFmtId="0" fontId="1" fillId="8" borderId="9" xfId="25" applyFill="1" applyBorder="1"/>
    <xf numFmtId="0" fontId="27" fillId="8" borderId="9" xfId="25" applyFont="1" applyFill="1" applyBorder="1" applyAlignment="1">
      <alignment horizontal="right"/>
    </xf>
    <xf numFmtId="0" fontId="37" fillId="0" borderId="0" xfId="25" applyFont="1" applyBorder="1" applyAlignment="1">
      <alignment horizontal="left"/>
    </xf>
    <xf numFmtId="0" fontId="18" fillId="0" borderId="0" xfId="25" applyFont="1" applyBorder="1"/>
    <xf numFmtId="0" fontId="18" fillId="0" borderId="10" xfId="25" applyFont="1" applyBorder="1"/>
    <xf numFmtId="0" fontId="27" fillId="8" borderId="9" xfId="25" applyFont="1" applyFill="1" applyBorder="1" applyAlignment="1">
      <alignment horizontal="right" vertical="top"/>
    </xf>
    <xf numFmtId="0" fontId="18" fillId="0" borderId="10" xfId="25" applyFont="1" applyBorder="1" applyAlignment="1">
      <alignment vertical="top"/>
    </xf>
    <xf numFmtId="0" fontId="18" fillId="0" borderId="0" xfId="25" applyFont="1" applyBorder="1" applyAlignment="1">
      <alignment vertical="top"/>
    </xf>
    <xf numFmtId="0" fontId="33" fillId="0" borderId="0" xfId="25" applyFont="1" applyBorder="1" applyAlignment="1">
      <alignment horizontal="left" vertical="top" wrapText="1" indent="2"/>
    </xf>
    <xf numFmtId="0" fontId="1" fillId="0" borderId="0" xfId="25"/>
    <xf numFmtId="0" fontId="1" fillId="0" borderId="11" xfId="25" applyFill="1" applyBorder="1"/>
    <xf numFmtId="0" fontId="1" fillId="0" borderId="12" xfId="25" applyBorder="1"/>
    <xf numFmtId="0" fontId="1" fillId="0" borderId="13" xfId="25" applyBorder="1"/>
    <xf numFmtId="0" fontId="1" fillId="0" borderId="0" xfId="25" applyFill="1"/>
    <xf numFmtId="0" fontId="46" fillId="0" borderId="1" xfId="9" applyFont="1" applyFill="1" applyBorder="1" applyAlignment="1">
      <alignment horizontal="center" vertical="center"/>
    </xf>
    <xf numFmtId="0" fontId="47" fillId="0" borderId="1" xfId="9" applyFont="1" applyBorder="1" applyAlignment="1">
      <alignment horizontal="center" vertical="center"/>
    </xf>
    <xf numFmtId="0" fontId="46" fillId="0" borderId="1" xfId="9" applyFont="1" applyFill="1" applyBorder="1" applyAlignment="1">
      <alignment horizontal="left" vertical="top" wrapText="1" indent="1"/>
    </xf>
    <xf numFmtId="0" fontId="46" fillId="0" borderId="2" xfId="9" applyFont="1" applyFill="1" applyBorder="1" applyAlignment="1">
      <alignment horizontal="center" vertical="center"/>
    </xf>
    <xf numFmtId="0" fontId="46" fillId="0" borderId="3" xfId="9" applyFont="1" applyFill="1" applyBorder="1" applyAlignment="1">
      <alignment horizontal="center" vertical="center"/>
    </xf>
    <xf numFmtId="0" fontId="47" fillId="0" borderId="2" xfId="9" applyFont="1" applyFill="1" applyBorder="1" applyAlignment="1">
      <alignment horizontal="center" vertical="center"/>
    </xf>
    <xf numFmtId="0" fontId="47" fillId="0" borderId="3" xfId="9" applyFont="1" applyFill="1" applyBorder="1" applyAlignment="1">
      <alignment horizontal="center" vertical="center"/>
    </xf>
    <xf numFmtId="0" fontId="39" fillId="0" borderId="2" xfId="9" applyFont="1" applyFill="1" applyBorder="1" applyAlignment="1">
      <alignment horizontal="center" vertical="center"/>
    </xf>
    <xf numFmtId="0" fontId="39" fillId="0" borderId="4" xfId="9" applyFont="1" applyFill="1" applyBorder="1" applyAlignment="1">
      <alignment horizontal="center" vertical="center"/>
    </xf>
    <xf numFmtId="0" fontId="39" fillId="0" borderId="3" xfId="9" applyFont="1" applyFill="1" applyBorder="1" applyAlignment="1">
      <alignment horizontal="center" vertical="center"/>
    </xf>
    <xf numFmtId="0" fontId="41" fillId="0" borderId="2" xfId="9" applyFont="1" applyFill="1" applyBorder="1" applyAlignment="1">
      <alignment horizontal="center" vertical="center"/>
    </xf>
    <xf numFmtId="0" fontId="41" fillId="0" borderId="4" xfId="9" applyFont="1" applyFill="1" applyBorder="1" applyAlignment="1">
      <alignment horizontal="center" vertical="center"/>
    </xf>
    <xf numFmtId="0" fontId="41" fillId="0" borderId="3" xfId="9" applyFont="1" applyFill="1" applyBorder="1" applyAlignment="1">
      <alignment horizontal="center" vertical="center"/>
    </xf>
    <xf numFmtId="0" fontId="39" fillId="0" borderId="2" xfId="9" applyFont="1" applyFill="1" applyBorder="1" applyAlignment="1">
      <alignment horizontal="left" vertical="top" wrapText="1" indent="1"/>
    </xf>
    <xf numFmtId="0" fontId="39" fillId="0" borderId="4" xfId="9" applyFont="1" applyFill="1" applyBorder="1" applyAlignment="1">
      <alignment horizontal="left" vertical="top" wrapText="1" indent="1"/>
    </xf>
    <xf numFmtId="0" fontId="39" fillId="0" borderId="3" xfId="9" applyFont="1" applyFill="1" applyBorder="1" applyAlignment="1">
      <alignment horizontal="left" vertical="top" wrapText="1" indent="1"/>
    </xf>
    <xf numFmtId="0" fontId="45" fillId="0" borderId="2" xfId="9" applyFont="1" applyFill="1" applyBorder="1" applyAlignment="1">
      <alignment horizontal="center" vertical="center"/>
    </xf>
    <xf numFmtId="0" fontId="45" fillId="0" borderId="4" xfId="9" applyFont="1" applyFill="1" applyBorder="1" applyAlignment="1">
      <alignment horizontal="center" vertical="center"/>
    </xf>
    <xf numFmtId="0" fontId="45" fillId="0" borderId="3" xfId="9" applyFont="1" applyFill="1" applyBorder="1" applyAlignment="1">
      <alignment horizontal="center" vertical="center"/>
    </xf>
    <xf numFmtId="0" fontId="48" fillId="0" borderId="2" xfId="9" applyFont="1" applyFill="1" applyBorder="1" applyAlignment="1">
      <alignment horizontal="center" vertical="center"/>
    </xf>
    <xf numFmtId="0" fontId="48" fillId="0" borderId="4" xfId="9" applyFont="1" applyFill="1" applyBorder="1" applyAlignment="1">
      <alignment horizontal="center" vertical="center"/>
    </xf>
    <xf numFmtId="0" fontId="48" fillId="0" borderId="3" xfId="9" applyFont="1" applyFill="1" applyBorder="1" applyAlignment="1">
      <alignment horizontal="center" vertical="center"/>
    </xf>
    <xf numFmtId="0" fontId="45" fillId="0" borderId="2" xfId="9" applyFont="1" applyFill="1" applyBorder="1" applyAlignment="1">
      <alignment horizontal="left" vertical="top" wrapText="1" indent="1"/>
    </xf>
    <xf numFmtId="0" fontId="45" fillId="0" borderId="4" xfId="9" applyFont="1" applyFill="1" applyBorder="1" applyAlignment="1">
      <alignment horizontal="left" vertical="top" wrapText="1" indent="1"/>
    </xf>
    <xf numFmtId="0" fontId="45" fillId="0" borderId="3" xfId="9" applyFont="1" applyFill="1" applyBorder="1" applyAlignment="1">
      <alignment horizontal="left" vertical="top" wrapText="1" indent="1"/>
    </xf>
    <xf numFmtId="0" fontId="46" fillId="0" borderId="2" xfId="9" applyFont="1" applyFill="1" applyBorder="1" applyAlignment="1">
      <alignment horizontal="left" vertical="top" wrapText="1" indent="1"/>
    </xf>
    <xf numFmtId="0" fontId="46" fillId="0" borderId="3" xfId="9" applyFont="1" applyFill="1" applyBorder="1" applyAlignment="1">
      <alignment horizontal="left" vertical="top" wrapText="1" indent="1"/>
    </xf>
    <xf numFmtId="0" fontId="46" fillId="0" borderId="4" xfId="9" applyFont="1" applyFill="1" applyBorder="1" applyAlignment="1">
      <alignment horizontal="center" vertical="center"/>
    </xf>
    <xf numFmtId="0" fontId="47" fillId="0" borderId="4" xfId="9" applyFont="1" applyFill="1" applyBorder="1" applyAlignment="1">
      <alignment horizontal="center" vertical="center"/>
    </xf>
    <xf numFmtId="0" fontId="46" fillId="0" borderId="4" xfId="9" applyFont="1" applyFill="1" applyBorder="1" applyAlignment="1">
      <alignment horizontal="left" vertical="top" wrapText="1" indent="1"/>
    </xf>
    <xf numFmtId="0" fontId="2" fillId="0" borderId="2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center" vertical="center"/>
    </xf>
    <xf numFmtId="0" fontId="7" fillId="0" borderId="2" xfId="9" applyFont="1" applyFill="1" applyBorder="1" applyAlignment="1">
      <alignment horizontal="center" vertical="center"/>
    </xf>
    <xf numFmtId="0" fontId="2" fillId="0" borderId="2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1"/>
    </xf>
    <xf numFmtId="0" fontId="39" fillId="0" borderId="1" xfId="9" applyFont="1" applyFill="1" applyBorder="1" applyAlignment="1">
      <alignment horizontal="center" vertical="center"/>
    </xf>
    <xf numFmtId="0" fontId="41" fillId="0" borderId="1" xfId="9" applyFont="1" applyBorder="1" applyAlignment="1">
      <alignment horizontal="center" vertical="center"/>
    </xf>
    <xf numFmtId="0" fontId="39" fillId="0" borderId="1" xfId="9" applyFont="1" applyFill="1" applyBorder="1" applyAlignment="1">
      <alignment horizontal="left" vertical="top" wrapText="1" indent="1"/>
    </xf>
    <xf numFmtId="0" fontId="3" fillId="0" borderId="2" xfId="9" applyFont="1" applyFill="1" applyBorder="1" applyAlignment="1">
      <alignment horizontal="center" vertical="center"/>
    </xf>
    <xf numFmtId="0" fontId="48" fillId="0" borderId="1" xfId="9" applyFont="1" applyFill="1" applyBorder="1" applyAlignment="1">
      <alignment horizontal="center" vertical="center"/>
    </xf>
    <xf numFmtId="2" fontId="45" fillId="0" borderId="2" xfId="9" applyNumberFormat="1" applyFont="1" applyFill="1" applyBorder="1" applyAlignment="1">
      <alignment horizontal="center" vertical="center"/>
    </xf>
    <xf numFmtId="2" fontId="45" fillId="0" borderId="4" xfId="9" applyNumberFormat="1" applyFont="1" applyFill="1" applyBorder="1" applyAlignment="1">
      <alignment horizontal="center" vertical="center"/>
    </xf>
    <xf numFmtId="2" fontId="45" fillId="0" borderId="3" xfId="9" applyNumberFormat="1" applyFont="1" applyFill="1" applyBorder="1" applyAlignment="1">
      <alignment horizontal="center" vertical="center"/>
    </xf>
    <xf numFmtId="0" fontId="48" fillId="0" borderId="2" xfId="9" applyFont="1" applyBorder="1" applyAlignment="1">
      <alignment horizontal="center" vertical="center"/>
    </xf>
    <xf numFmtId="0" fontId="48" fillId="0" borderId="4" xfId="9" applyFont="1" applyBorder="1" applyAlignment="1">
      <alignment horizontal="center" vertical="center"/>
    </xf>
    <xf numFmtId="0" fontId="48" fillId="0" borderId="3" xfId="9" applyFont="1" applyBorder="1" applyAlignment="1">
      <alignment horizontal="center" vertical="center"/>
    </xf>
    <xf numFmtId="0" fontId="17" fillId="0" borderId="0" xfId="1" applyFont="1" applyFill="1" applyAlignment="1" applyProtection="1">
      <alignment horizontal="center" vertical="center"/>
      <protection locked="0"/>
    </xf>
    <xf numFmtId="2" fontId="65" fillId="0" borderId="5" xfId="19" applyNumberFormat="1" applyFont="1" applyFill="1" applyBorder="1" applyAlignment="1" applyProtection="1">
      <alignment horizontal="right" indent="1"/>
    </xf>
    <xf numFmtId="2" fontId="65" fillId="0" borderId="14" xfId="19" applyNumberFormat="1" applyFont="1" applyFill="1" applyBorder="1" applyAlignment="1" applyProtection="1">
      <alignment horizontal="right" indent="1"/>
    </xf>
    <xf numFmtId="0" fontId="56" fillId="0" borderId="0" xfId="17" applyFont="1" applyBorder="1" applyAlignment="1" applyProtection="1">
      <alignment horizontal="center" vertical="center"/>
      <protection locked="0"/>
    </xf>
    <xf numFmtId="1" fontId="56" fillId="0" borderId="0" xfId="17" applyNumberFormat="1" applyFont="1" applyBorder="1" applyAlignment="1" applyProtection="1">
      <alignment horizontal="center" vertical="center"/>
      <protection locked="0"/>
    </xf>
    <xf numFmtId="0" fontId="17" fillId="0" borderId="0" xfId="20" applyFont="1" applyFill="1" applyAlignment="1" applyProtection="1">
      <alignment horizontal="right" vertical="center"/>
      <protection locked="0"/>
    </xf>
    <xf numFmtId="1" fontId="65" fillId="0" borderId="5" xfId="19" applyNumberFormat="1" applyFont="1" applyFill="1" applyBorder="1" applyAlignment="1" applyProtection="1">
      <alignment horizontal="right" indent="1"/>
    </xf>
    <xf numFmtId="1" fontId="65" fillId="0" borderId="14" xfId="19" applyNumberFormat="1" applyFont="1" applyFill="1" applyBorder="1" applyAlignment="1" applyProtection="1">
      <alignment horizontal="right" indent="1"/>
    </xf>
    <xf numFmtId="44" fontId="65" fillId="0" borderId="5" xfId="19" applyNumberFormat="1" applyFont="1" applyFill="1" applyBorder="1" applyAlignment="1" applyProtection="1">
      <alignment horizontal="right"/>
    </xf>
    <xf numFmtId="44" fontId="65" fillId="0" borderId="14" xfId="19" applyNumberFormat="1" applyFont="1" applyFill="1" applyBorder="1" applyAlignment="1" applyProtection="1">
      <alignment horizontal="right"/>
    </xf>
    <xf numFmtId="0" fontId="37" fillId="0" borderId="0" xfId="25" applyFont="1" applyBorder="1" applyAlignment="1">
      <alignment horizontal="left" vertical="top" wrapText="1"/>
    </xf>
    <xf numFmtId="0" fontId="33" fillId="0" borderId="0" xfId="25" applyFont="1" applyBorder="1" applyAlignment="1">
      <alignment horizontal="left" vertical="top" wrapText="1" indent="2"/>
    </xf>
    <xf numFmtId="0" fontId="33" fillId="0" borderId="0" xfId="25" quotePrefix="1" applyFont="1" applyBorder="1" applyAlignment="1">
      <alignment horizontal="left" vertical="top" wrapText="1" indent="4"/>
    </xf>
    <xf numFmtId="0" fontId="33" fillId="0" borderId="0" xfId="25" applyFont="1" applyBorder="1" applyAlignment="1">
      <alignment horizontal="left" vertical="top" wrapText="1" indent="4"/>
    </xf>
    <xf numFmtId="0" fontId="33" fillId="0" borderId="0" xfId="25" applyFont="1" applyBorder="1" applyAlignment="1">
      <alignment horizontal="left" vertical="top" wrapText="1" indent="3"/>
    </xf>
    <xf numFmtId="0" fontId="38" fillId="0" borderId="0" xfId="8" applyFont="1" applyBorder="1" applyAlignment="1">
      <alignment horizontal="left" vertical="top" wrapText="1"/>
    </xf>
  </cellXfs>
  <cellStyles count="26">
    <cellStyle name="Гиперссылка" xfId="1" builtinId="8"/>
    <cellStyle name="Гиперссылка 2" xfId="5"/>
    <cellStyle name="Гиперссылка 3" xfId="20"/>
    <cellStyle name="Денежный 2 2" xfId="12"/>
    <cellStyle name="Денежный 2 2 34" xfId="14"/>
    <cellStyle name="Обычный" xfId="0" builtinId="0"/>
    <cellStyle name="Обычный 2" xfId="2"/>
    <cellStyle name="Обычный 2 2" xfId="21"/>
    <cellStyle name="Обычный 2 2 2" xfId="9"/>
    <cellStyle name="Обычный 2 2 2 2" xfId="13"/>
    <cellStyle name="Обычный 2 2 2 2 7" xfId="22"/>
    <cellStyle name="Обычный 2 2 2 3" xfId="23"/>
    <cellStyle name="Обычный 2 2 3" xfId="10"/>
    <cellStyle name="Обычный 2 2 3 2" xfId="24"/>
    <cellStyle name="Обычный 2 3" xfId="11"/>
    <cellStyle name="Обычный 2 3 2" xfId="18"/>
    <cellStyle name="Обычный 3" xfId="4"/>
    <cellStyle name="Обычный 3 2" xfId="8"/>
    <cellStyle name="Обычный 3 3" xfId="7"/>
    <cellStyle name="Обычный 3 4" xfId="17"/>
    <cellStyle name="Обычный 4" xfId="6"/>
    <cellStyle name="Обычный 4 2" xfId="19"/>
    <cellStyle name="Обычный 4 3" xfId="25"/>
    <cellStyle name="Обычный 5" xfId="16"/>
    <cellStyle name="Обычный_Лист1" xfId="3"/>
    <cellStyle name="Обычный_Лист1 2" xfId="15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10" Type="http://schemas.openxmlformats.org/officeDocument/2006/relationships/image" Target="../media/image13.png"/><Relationship Id="rId4" Type="http://schemas.openxmlformats.org/officeDocument/2006/relationships/image" Target="../media/image8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212460</xdr:colOff>
      <xdr:row>0</xdr:row>
      <xdr:rowOff>146049</xdr:rowOff>
    </xdr:from>
    <xdr:to>
      <xdr:col>6</xdr:col>
      <xdr:colOff>990601</xdr:colOff>
      <xdr:row>2</xdr:row>
      <xdr:rowOff>123825</xdr:rowOff>
    </xdr:to>
    <xdr:pic>
      <xdr:nvPicPr>
        <xdr:cNvPr id="2" name="Изображение 5">
          <a:extLst>
            <a:ext uri="{FF2B5EF4-FFF2-40B4-BE49-F238E27FC236}">
              <a16:creationId xmlns:a16="http://schemas.microsoft.com/office/drawing/2014/main" id="{AB6E753D-1F79-7A42-AF8C-9614FCFF5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6300" y="146049"/>
          <a:ext cx="778141" cy="739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847725</xdr:colOff>
      <xdr:row>1</xdr:row>
      <xdr:rowOff>78315</xdr:rowOff>
    </xdr:from>
    <xdr:to>
      <xdr:col>12</xdr:col>
      <xdr:colOff>6985</xdr:colOff>
      <xdr:row>2</xdr:row>
      <xdr:rowOff>105308</xdr:rowOff>
    </xdr:to>
    <xdr:pic>
      <xdr:nvPicPr>
        <xdr:cNvPr id="2" name="Изображение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87025" y="253575"/>
          <a:ext cx="957580" cy="75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977899</xdr:colOff>
      <xdr:row>1</xdr:row>
      <xdr:rowOff>16225</xdr:rowOff>
    </xdr:from>
    <xdr:to>
      <xdr:col>10</xdr:col>
      <xdr:colOff>787399</xdr:colOff>
      <xdr:row>2</xdr:row>
      <xdr:rowOff>47563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1839" y="191485"/>
          <a:ext cx="784860" cy="755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563880</xdr:colOff>
      <xdr:row>1</xdr:row>
      <xdr:rowOff>56807</xdr:rowOff>
    </xdr:from>
    <xdr:to>
      <xdr:col>2</xdr:col>
      <xdr:colOff>1374847</xdr:colOff>
      <xdr:row>2</xdr:row>
      <xdr:rowOff>100965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32067"/>
          <a:ext cx="810967" cy="768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847725</xdr:colOff>
      <xdr:row>1</xdr:row>
      <xdr:rowOff>78315</xdr:rowOff>
    </xdr:from>
    <xdr:ext cx="898525" cy="750893"/>
    <xdr:pic>
      <xdr:nvPicPr>
        <xdr:cNvPr id="5" name="Изображение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87025" y="253575"/>
          <a:ext cx="898525" cy="75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E4D076-7BC0-4560-B035-B364362F98F2}"/>
            </a:ext>
          </a:extLst>
        </xdr:cNvPr>
        <xdr:cNvSpPr txBox="1"/>
      </xdr:nvSpPr>
      <xdr:spPr>
        <a:xfrm>
          <a:off x="255270" y="22151"/>
          <a:ext cx="8174355" cy="1532241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13</xdr:col>
      <xdr:colOff>2534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0E5A832-3839-428E-AEEE-3FC25A33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345" y="1750207"/>
          <a:ext cx="6411309" cy="4414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50E2A50-4810-43E2-A5FC-76AAE2460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270" y="17251680"/>
          <a:ext cx="2202511" cy="48965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73</xdr:row>
      <xdr:rowOff>0</xdr:rowOff>
    </xdr:from>
    <xdr:to>
      <xdr:col>6</xdr:col>
      <xdr:colOff>152813</xdr:colOff>
      <xdr:row>75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B30DAED-2C16-4253-BD1A-EC22E4A53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5270" y="19903440"/>
          <a:ext cx="2732183" cy="47060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B602191-461F-4082-A9F1-D9C0D68B9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270" y="4128622"/>
          <a:ext cx="6573259" cy="51282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B64BF73-14DF-4465-8AFC-2250F3476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5270" y="8781696"/>
          <a:ext cx="5780651" cy="51823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91</xdr:row>
      <xdr:rowOff>0</xdr:rowOff>
    </xdr:from>
    <xdr:to>
      <xdr:col>9</xdr:col>
      <xdr:colOff>172121</xdr:colOff>
      <xdr:row>93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E8A0C4D-617D-4C9A-9CF7-06FD1D70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5270" y="25527000"/>
          <a:ext cx="4397411" cy="47060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96</xdr:row>
      <xdr:rowOff>161925</xdr:rowOff>
    </xdr:from>
    <xdr:to>
      <xdr:col>15</xdr:col>
      <xdr:colOff>647700</xdr:colOff>
      <xdr:row>112</xdr:row>
      <xdr:rowOff>95250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26610945"/>
          <a:ext cx="8145780" cy="285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0519" y="50726"/>
          <a:ext cx="3038535" cy="85092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6A6302C-BBB2-4247-8937-F1E4D9815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4795" y="14380845"/>
          <a:ext cx="4793715" cy="470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2"/>
  <sheetViews>
    <sheetView showGridLines="0" topLeftCell="A18" zoomScaleNormal="100" workbookViewId="0">
      <selection activeCell="S21" sqref="S21"/>
    </sheetView>
  </sheetViews>
  <sheetFormatPr defaultColWidth="10.88671875" defaultRowHeight="13.8" outlineLevelCol="1"/>
  <cols>
    <col min="1" max="1" width="19.5546875" style="24" customWidth="1"/>
    <col min="2" max="2" width="9" style="23" customWidth="1" outlineLevel="1"/>
    <col min="3" max="3" width="7.44140625" style="23" customWidth="1" outlineLevel="1"/>
    <col min="4" max="4" width="9.109375" style="24" customWidth="1" outlineLevel="1"/>
    <col min="5" max="6" width="14" style="23" customWidth="1" outlineLevel="1"/>
    <col min="7" max="7" width="15.109375" style="24" customWidth="1"/>
    <col min="8" max="8" width="16.109375" style="24" customWidth="1"/>
    <col min="9" max="9" width="21" style="25" customWidth="1"/>
    <col min="10" max="10" width="10.88671875" style="26" customWidth="1"/>
    <col min="11" max="11" width="10.88671875" style="27" customWidth="1"/>
    <col min="12" max="12" width="10.88671875" style="27" hidden="1" customWidth="1"/>
    <col min="13" max="13" width="10.88671875" style="27" customWidth="1"/>
    <col min="14" max="14" width="12" style="27" customWidth="1"/>
    <col min="15" max="15" width="12.33203125" style="27" customWidth="1"/>
    <col min="16" max="16" width="10.6640625" style="28" customWidth="1"/>
    <col min="17" max="17" width="18.109375" style="24" customWidth="1"/>
    <col min="18" max="18" width="38.44140625" style="24" customWidth="1"/>
    <col min="19" max="19" width="9.33203125" style="24" customWidth="1"/>
    <col min="20" max="20" width="11.44140625" style="26" customWidth="1"/>
    <col min="21" max="21" width="12.109375" style="26" customWidth="1"/>
    <col min="22" max="16384" width="10.88671875" style="24"/>
  </cols>
  <sheetData>
    <row r="1" spans="2:31" ht="14.4">
      <c r="R1" s="29" t="s">
        <v>0</v>
      </c>
      <c r="S1" s="30"/>
    </row>
    <row r="2" spans="2:31" s="23" customFormat="1" ht="45.9" customHeight="1">
      <c r="B2" s="31"/>
      <c r="C2" s="31"/>
      <c r="E2" s="31"/>
      <c r="F2" s="31"/>
      <c r="G2" s="32"/>
      <c r="H2" s="32"/>
      <c r="J2" s="33" t="s">
        <v>813</v>
      </c>
      <c r="L2" s="34"/>
      <c r="M2" s="34"/>
      <c r="N2" s="34"/>
      <c r="O2" s="34"/>
      <c r="P2" s="34"/>
      <c r="Q2" s="32"/>
      <c r="R2" s="32"/>
      <c r="S2" s="32"/>
      <c r="T2" s="34"/>
      <c r="U2" s="34"/>
      <c r="V2" s="35"/>
      <c r="W2" s="35"/>
      <c r="X2" s="35"/>
      <c r="Y2" s="35"/>
      <c r="Z2" s="35"/>
      <c r="AA2" s="35"/>
      <c r="AB2" s="35"/>
      <c r="AC2" s="36"/>
      <c r="AD2" s="36"/>
      <c r="AE2" s="36"/>
    </row>
    <row r="3" spans="2:31" s="23" customFormat="1" ht="13.5" customHeight="1">
      <c r="B3" s="31"/>
      <c r="C3" s="31"/>
      <c r="E3" s="31"/>
      <c r="F3" s="31"/>
      <c r="G3" s="32"/>
      <c r="H3" s="32"/>
      <c r="I3" s="33"/>
      <c r="J3" s="37"/>
      <c r="L3" s="37"/>
      <c r="M3" s="37"/>
      <c r="N3" s="38" t="s">
        <v>814</v>
      </c>
      <c r="O3" s="37"/>
      <c r="P3" s="37"/>
      <c r="Q3" s="32"/>
      <c r="R3" s="32"/>
      <c r="S3" s="32"/>
      <c r="T3" s="34"/>
      <c r="U3" s="34"/>
      <c r="V3" s="35"/>
      <c r="W3" s="35"/>
      <c r="X3" s="35"/>
      <c r="Y3" s="35"/>
      <c r="Z3" s="35"/>
      <c r="AA3" s="35"/>
      <c r="AB3" s="35"/>
      <c r="AC3" s="36"/>
      <c r="AD3" s="36"/>
      <c r="AE3" s="36"/>
    </row>
    <row r="4" spans="2:31" s="23" customFormat="1" ht="13.5" customHeight="1">
      <c r="B4" s="31"/>
      <c r="C4" s="31"/>
      <c r="E4" s="31"/>
      <c r="F4" s="31"/>
      <c r="G4" s="32"/>
      <c r="H4" s="32"/>
      <c r="I4" s="33"/>
      <c r="J4" s="318" t="s">
        <v>156</v>
      </c>
      <c r="K4" s="318"/>
      <c r="L4" s="318"/>
      <c r="M4" s="318"/>
      <c r="N4" s="318"/>
      <c r="O4" s="318"/>
      <c r="P4" s="318"/>
      <c r="Q4" s="32"/>
      <c r="R4" s="32"/>
      <c r="S4" s="32"/>
      <c r="T4" s="34"/>
      <c r="U4" s="34"/>
      <c r="V4" s="35"/>
      <c r="W4" s="35"/>
      <c r="X4" s="35"/>
      <c r="Y4" s="35"/>
      <c r="Z4" s="35"/>
      <c r="AA4" s="35"/>
      <c r="AB4" s="35"/>
      <c r="AC4" s="36"/>
      <c r="AD4" s="36"/>
      <c r="AE4" s="36"/>
    </row>
    <row r="5" spans="2:31" s="23" customFormat="1" ht="13.5" customHeight="1">
      <c r="B5" s="31"/>
      <c r="C5" s="31"/>
      <c r="E5" s="31"/>
      <c r="F5" s="31"/>
      <c r="G5" s="32"/>
      <c r="H5" s="32"/>
      <c r="I5" s="33"/>
      <c r="J5" s="39"/>
      <c r="N5" s="40" t="s">
        <v>815</v>
      </c>
      <c r="O5" s="41" t="s">
        <v>816</v>
      </c>
      <c r="Q5" s="32"/>
      <c r="R5" s="32"/>
      <c r="S5" s="32"/>
      <c r="T5" s="34"/>
      <c r="U5" s="34"/>
      <c r="V5" s="35"/>
      <c r="W5" s="35"/>
      <c r="X5" s="35"/>
      <c r="Y5" s="35"/>
      <c r="Z5" s="35"/>
      <c r="AA5" s="35"/>
      <c r="AB5" s="35"/>
      <c r="AC5" s="36"/>
      <c r="AD5" s="36"/>
      <c r="AE5" s="36"/>
    </row>
    <row r="6" spans="2:31" s="23" customFormat="1" ht="13.5" customHeight="1">
      <c r="B6" s="31"/>
      <c r="C6" s="31"/>
      <c r="E6" s="31"/>
      <c r="F6" s="31"/>
      <c r="G6" s="32"/>
      <c r="H6" s="32"/>
      <c r="I6" s="33"/>
      <c r="L6" s="34"/>
      <c r="M6" s="34"/>
      <c r="N6" s="34"/>
      <c r="O6" s="34"/>
      <c r="P6" s="34"/>
      <c r="Q6" s="32"/>
      <c r="R6" s="32"/>
      <c r="S6" s="32"/>
      <c r="T6" s="34"/>
      <c r="U6" s="34"/>
      <c r="V6" s="35"/>
      <c r="W6" s="35"/>
      <c r="X6" s="35"/>
      <c r="Y6" s="35"/>
      <c r="Z6" s="35"/>
      <c r="AA6" s="35"/>
      <c r="AB6" s="35"/>
      <c r="AC6" s="36"/>
      <c r="AD6" s="36"/>
      <c r="AE6" s="36"/>
    </row>
    <row r="7" spans="2:31" s="23" customFormat="1">
      <c r="B7" s="31"/>
      <c r="C7" s="31"/>
      <c r="E7" s="31"/>
      <c r="F7" s="31"/>
      <c r="G7" s="42" t="s">
        <v>158</v>
      </c>
      <c r="H7" s="42"/>
      <c r="I7" s="43"/>
      <c r="J7" s="44"/>
      <c r="K7" s="44"/>
      <c r="L7" s="44"/>
      <c r="M7" s="44"/>
      <c r="N7" s="44"/>
      <c r="O7" s="44"/>
      <c r="P7" s="44"/>
      <c r="Q7" s="45">
        <v>90.4</v>
      </c>
      <c r="R7" s="46" t="s">
        <v>2</v>
      </c>
      <c r="T7" s="47"/>
      <c r="U7" s="2"/>
      <c r="W7" s="3"/>
      <c r="X7" s="48"/>
      <c r="Y7" s="49"/>
    </row>
    <row r="8" spans="2:31" s="23" customFormat="1">
      <c r="B8" s="31"/>
      <c r="C8" s="31"/>
      <c r="E8" s="31"/>
      <c r="F8" s="31"/>
      <c r="G8" s="42" t="s">
        <v>817</v>
      </c>
      <c r="H8" s="42"/>
      <c r="I8" s="43"/>
      <c r="J8" s="44"/>
      <c r="K8" s="44"/>
      <c r="L8" s="44"/>
      <c r="M8" s="44"/>
      <c r="N8" s="44"/>
      <c r="O8" s="44"/>
      <c r="P8" s="44"/>
      <c r="Q8" s="50" t="s">
        <v>818</v>
      </c>
      <c r="R8" s="51" t="s">
        <v>819</v>
      </c>
      <c r="T8" s="47"/>
      <c r="U8" s="2"/>
      <c r="W8" s="3"/>
      <c r="X8" s="48"/>
      <c r="Y8" s="52"/>
    </row>
    <row r="9" spans="2:31" s="23" customFormat="1">
      <c r="B9" s="31"/>
      <c r="C9" s="31"/>
      <c r="E9" s="31"/>
      <c r="F9" s="31"/>
      <c r="G9" s="42" t="s">
        <v>820</v>
      </c>
      <c r="H9" s="42"/>
      <c r="I9" s="43"/>
      <c r="J9" s="44"/>
      <c r="K9" s="44"/>
      <c r="L9" s="44"/>
      <c r="M9" s="44"/>
      <c r="N9" s="44"/>
      <c r="O9" s="44"/>
      <c r="P9" s="44"/>
      <c r="Q9" s="53">
        <f>SUM(O25:O365)</f>
        <v>0</v>
      </c>
      <c r="R9" s="1" t="s">
        <v>3</v>
      </c>
      <c r="T9" s="47"/>
      <c r="U9" s="2"/>
      <c r="W9" s="3"/>
      <c r="X9" s="48"/>
      <c r="Y9" s="52"/>
    </row>
    <row r="10" spans="2:31" s="23" customFormat="1">
      <c r="B10" s="31"/>
      <c r="C10" s="31"/>
      <c r="E10" s="31"/>
      <c r="F10" s="31"/>
      <c r="G10" s="42" t="s">
        <v>5</v>
      </c>
      <c r="H10" s="42"/>
      <c r="I10" s="43"/>
      <c r="J10" s="44"/>
      <c r="K10" s="44"/>
      <c r="L10" s="44"/>
      <c r="M10" s="44"/>
      <c r="N10" s="44"/>
      <c r="O10" s="44"/>
      <c r="P10" s="44"/>
      <c r="Q10" s="53">
        <f>SUM(P25:P365)</f>
        <v>0</v>
      </c>
      <c r="R10" s="1" t="s">
        <v>4</v>
      </c>
      <c r="T10" s="47"/>
      <c r="U10" s="2"/>
      <c r="W10" s="3"/>
      <c r="X10" s="48"/>
      <c r="Y10" s="52"/>
    </row>
    <row r="11" spans="2:31" s="23" customFormat="1">
      <c r="B11" s="31"/>
      <c r="C11" s="31"/>
      <c r="E11" s="31"/>
      <c r="F11" s="31"/>
      <c r="G11" s="42" t="s">
        <v>7</v>
      </c>
      <c r="H11" s="42"/>
      <c r="I11" s="43"/>
      <c r="J11" s="44"/>
      <c r="K11" s="44"/>
      <c r="L11" s="44"/>
      <c r="M11" s="44"/>
      <c r="N11" s="44"/>
      <c r="O11" s="44"/>
      <c r="P11" s="44"/>
      <c r="Q11" s="54">
        <f>SUM(Q25:Q365)</f>
        <v>0</v>
      </c>
      <c r="R11" s="1" t="s">
        <v>6</v>
      </c>
      <c r="T11" s="47"/>
      <c r="U11" s="2"/>
      <c r="W11" s="3"/>
      <c r="X11" s="48"/>
      <c r="Y11" s="52"/>
    </row>
    <row r="12" spans="2:31" s="23" customFormat="1">
      <c r="B12" s="31"/>
      <c r="C12" s="31"/>
      <c r="E12" s="31" t="s">
        <v>1</v>
      </c>
      <c r="F12" s="31"/>
      <c r="G12" s="42" t="s">
        <v>821</v>
      </c>
      <c r="H12" s="42"/>
      <c r="I12" s="43"/>
      <c r="J12" s="44"/>
      <c r="K12" s="44"/>
      <c r="L12" s="44"/>
      <c r="M12" s="44"/>
      <c r="N12" s="44"/>
      <c r="O12" s="44"/>
      <c r="P12" s="44"/>
      <c r="Q12" s="55">
        <f>IF(Q11&gt;10000,"-6%",IF(Q11&gt;5000,"-5%",IF(Q11&gt;3000,"-3%",IF(Q11&gt;2000,"-2%",IF(Q11&gt;1500,"-1%",IF(AND(Q11&lt;500,Q11&gt;0),"+5%",0))))))</f>
        <v>0</v>
      </c>
      <c r="R12" s="1" t="s">
        <v>8</v>
      </c>
      <c r="T12" s="47"/>
      <c r="U12" s="2"/>
      <c r="W12" s="3"/>
      <c r="X12" s="48"/>
      <c r="Y12" s="52"/>
    </row>
    <row r="13" spans="2:31" s="23" customFormat="1">
      <c r="B13" s="31"/>
      <c r="C13" s="31"/>
      <c r="E13" s="31"/>
      <c r="F13" s="31"/>
      <c r="G13" s="56" t="s">
        <v>10</v>
      </c>
      <c r="H13" s="42"/>
      <c r="I13" s="43"/>
      <c r="J13" s="44"/>
      <c r="K13" s="44"/>
      <c r="L13" s="44"/>
      <c r="M13" s="44"/>
      <c r="N13" s="44"/>
      <c r="O13" s="44"/>
      <c r="P13" s="44"/>
      <c r="Q13" s="54">
        <f>Q11+Q11*Q12</f>
        <v>0</v>
      </c>
      <c r="R13" s="1" t="s">
        <v>9</v>
      </c>
      <c r="T13" s="47"/>
      <c r="U13" s="57"/>
      <c r="W13" s="3"/>
      <c r="X13" s="48"/>
      <c r="Y13" s="52" t="s">
        <v>822</v>
      </c>
      <c r="Z13" s="36"/>
    </row>
    <row r="14" spans="2:31" s="23" customFormat="1">
      <c r="B14" s="31"/>
      <c r="C14" s="31"/>
      <c r="E14" s="31"/>
      <c r="F14" s="31"/>
      <c r="G14" s="42" t="s">
        <v>12</v>
      </c>
      <c r="H14" s="42"/>
      <c r="I14" s="43"/>
      <c r="J14" s="44"/>
      <c r="K14" s="44"/>
      <c r="L14" s="44"/>
      <c r="M14" s="44"/>
      <c r="N14" s="44"/>
      <c r="O14" s="44"/>
      <c r="P14" s="44"/>
      <c r="Q14" s="58">
        <f>Q13*Q7</f>
        <v>0</v>
      </c>
      <c r="R14" s="1" t="s">
        <v>11</v>
      </c>
      <c r="T14" s="47"/>
      <c r="U14" s="57"/>
      <c r="W14" s="3"/>
      <c r="X14" s="48"/>
      <c r="Y14" s="52" t="s">
        <v>823</v>
      </c>
      <c r="Z14" s="36"/>
    </row>
    <row r="15" spans="2:31" s="23" customFormat="1" ht="7.5" customHeight="1">
      <c r="B15" s="31"/>
      <c r="C15" s="31"/>
      <c r="E15" s="31"/>
      <c r="F15" s="31"/>
      <c r="H15" s="42"/>
      <c r="I15" s="43"/>
      <c r="J15" s="44"/>
      <c r="K15" s="44"/>
      <c r="L15" s="44"/>
      <c r="M15" s="44"/>
      <c r="N15" s="44"/>
      <c r="O15" s="44"/>
      <c r="P15" s="44"/>
      <c r="T15" s="57"/>
      <c r="U15" s="57"/>
      <c r="W15" s="3"/>
      <c r="X15" s="48"/>
      <c r="Y15" s="52" t="s">
        <v>824</v>
      </c>
      <c r="Z15" s="36"/>
    </row>
    <row r="16" spans="2:31" s="23" customFormat="1">
      <c r="B16" s="31"/>
      <c r="C16" s="31"/>
      <c r="E16" s="31"/>
      <c r="F16" s="31"/>
      <c r="G16" s="59" t="s">
        <v>13</v>
      </c>
      <c r="H16" s="59" t="s">
        <v>14</v>
      </c>
      <c r="I16" s="59" t="s">
        <v>15</v>
      </c>
      <c r="J16" s="60"/>
      <c r="K16" s="60"/>
      <c r="L16" s="60"/>
      <c r="M16" s="60"/>
      <c r="N16" s="60"/>
      <c r="O16" s="60"/>
      <c r="P16" s="61"/>
      <c r="S16" s="36"/>
      <c r="T16" s="57"/>
      <c r="U16" s="57"/>
      <c r="V16" s="48"/>
      <c r="X16" s="36"/>
      <c r="Y16" s="52" t="s">
        <v>818</v>
      </c>
    </row>
    <row r="17" spans="1:31" s="23" customFormat="1">
      <c r="B17" s="31"/>
      <c r="C17" s="31"/>
      <c r="E17" s="31"/>
      <c r="F17" s="31"/>
      <c r="G17" s="62" t="s">
        <v>16</v>
      </c>
      <c r="H17" s="63" t="s">
        <v>17</v>
      </c>
      <c r="I17" s="64" t="s">
        <v>18</v>
      </c>
      <c r="J17" s="60"/>
      <c r="K17" s="60"/>
      <c r="L17" s="60"/>
      <c r="M17" s="60"/>
      <c r="N17" s="60"/>
      <c r="O17" s="60"/>
      <c r="P17" s="61"/>
      <c r="S17" s="36"/>
      <c r="T17" s="57"/>
      <c r="U17" s="57"/>
      <c r="V17" s="48"/>
      <c r="X17" s="36"/>
      <c r="Y17" s="52" t="s">
        <v>825</v>
      </c>
    </row>
    <row r="18" spans="1:31" s="23" customFormat="1">
      <c r="B18" s="31"/>
      <c r="C18" s="31"/>
      <c r="E18" s="31"/>
      <c r="F18" s="31"/>
      <c r="G18" s="62" t="s">
        <v>19</v>
      </c>
      <c r="H18" s="63" t="s">
        <v>20</v>
      </c>
      <c r="I18" s="64" t="s">
        <v>21</v>
      </c>
      <c r="J18" s="60"/>
      <c r="K18" s="60"/>
      <c r="L18" s="60"/>
      <c r="M18" s="60"/>
      <c r="N18" s="60"/>
      <c r="O18" s="60"/>
      <c r="P18" s="61" t="s">
        <v>1</v>
      </c>
      <c r="S18" s="36"/>
      <c r="T18" s="57"/>
      <c r="U18" s="57"/>
      <c r="V18" s="48"/>
      <c r="X18" s="36"/>
      <c r="Y18" s="52" t="s">
        <v>826</v>
      </c>
    </row>
    <row r="19" spans="1:31" s="23" customFormat="1">
      <c r="B19" s="31"/>
      <c r="C19" s="31"/>
      <c r="E19" s="31"/>
      <c r="F19" s="31"/>
      <c r="G19" s="62" t="s">
        <v>22</v>
      </c>
      <c r="H19" s="63" t="s">
        <v>23</v>
      </c>
      <c r="I19" s="64" t="s">
        <v>24</v>
      </c>
      <c r="J19" s="60"/>
      <c r="K19" s="60"/>
      <c r="L19" s="60"/>
      <c r="M19" s="60"/>
      <c r="N19" s="60"/>
      <c r="O19" s="60"/>
      <c r="P19" s="61"/>
      <c r="S19" s="36"/>
      <c r="T19" s="57"/>
      <c r="U19" s="57"/>
      <c r="V19" s="48"/>
      <c r="X19" s="36"/>
      <c r="Y19" s="36"/>
    </row>
    <row r="20" spans="1:31" s="23" customFormat="1">
      <c r="B20" s="31"/>
      <c r="C20" s="31"/>
      <c r="E20" s="31"/>
      <c r="F20" s="31"/>
      <c r="G20" s="62" t="s">
        <v>25</v>
      </c>
      <c r="H20" s="63" t="s">
        <v>26</v>
      </c>
      <c r="I20" s="64" t="s">
        <v>27</v>
      </c>
      <c r="J20" s="60"/>
      <c r="K20" s="60"/>
      <c r="L20" s="60"/>
      <c r="M20" s="60"/>
      <c r="N20" s="60"/>
      <c r="O20" s="60"/>
      <c r="P20" s="61"/>
      <c r="Q20" s="1"/>
      <c r="R20" s="31"/>
      <c r="S20" s="36"/>
      <c r="T20" s="57"/>
      <c r="U20" s="57"/>
      <c r="AA20" s="3"/>
      <c r="AB20" s="48"/>
      <c r="AD20" s="36"/>
      <c r="AE20" s="36"/>
    </row>
    <row r="21" spans="1:31" s="23" customFormat="1">
      <c r="B21" s="31"/>
      <c r="C21" s="31"/>
      <c r="E21" s="31"/>
      <c r="F21" s="31"/>
      <c r="G21" s="65"/>
      <c r="I21" s="31"/>
      <c r="J21" s="60"/>
      <c r="K21" s="60"/>
      <c r="L21" s="60"/>
      <c r="M21" s="60"/>
      <c r="N21" s="60"/>
      <c r="O21" s="60"/>
      <c r="P21" s="61"/>
      <c r="Q21" s="1"/>
      <c r="R21" s="31"/>
      <c r="S21" s="36"/>
      <c r="T21" s="57"/>
      <c r="U21" s="57"/>
      <c r="AA21" s="3"/>
      <c r="AB21" s="48"/>
      <c r="AD21" s="36"/>
      <c r="AE21" s="36"/>
    </row>
    <row r="22" spans="1:31" s="23" customFormat="1" ht="20.100000000000001" customHeight="1">
      <c r="B22" s="31"/>
      <c r="C22" s="31"/>
      <c r="E22" s="31"/>
      <c r="F22" s="31"/>
      <c r="G22" s="66" t="s">
        <v>28</v>
      </c>
      <c r="I22" s="67"/>
      <c r="J22" s="57"/>
      <c r="P22" s="68"/>
      <c r="R22" s="57"/>
      <c r="T22" s="34"/>
      <c r="U22" s="34"/>
      <c r="V22" s="35"/>
      <c r="W22" s="35"/>
      <c r="X22" s="35"/>
      <c r="Y22" s="35"/>
      <c r="Z22" s="35"/>
      <c r="AA22" s="35"/>
      <c r="AB22" s="35"/>
      <c r="AC22" s="36"/>
      <c r="AD22" s="36"/>
      <c r="AE22" s="36"/>
    </row>
    <row r="23" spans="1:31">
      <c r="N23" s="69">
        <v>44315</v>
      </c>
      <c r="O23" s="28"/>
      <c r="P23" s="70"/>
      <c r="Q23" s="26"/>
      <c r="T23" s="28"/>
      <c r="U23" s="24"/>
    </row>
    <row r="24" spans="1:31" ht="71.099999999999994" customHeight="1">
      <c r="B24" s="71"/>
      <c r="C24" s="71"/>
      <c r="D24" s="72" t="s">
        <v>827</v>
      </c>
      <c r="E24" s="71" t="s">
        <v>828</v>
      </c>
      <c r="F24" s="71" t="s">
        <v>829</v>
      </c>
      <c r="G24" s="73" t="s">
        <v>30</v>
      </c>
      <c r="H24" s="73" t="s">
        <v>31</v>
      </c>
      <c r="I24" s="73" t="s">
        <v>32</v>
      </c>
      <c r="J24" s="73" t="s">
        <v>13</v>
      </c>
      <c r="K24" s="74" t="s">
        <v>33</v>
      </c>
      <c r="L24" s="75" t="s">
        <v>830</v>
      </c>
      <c r="M24" s="75" t="s">
        <v>34</v>
      </c>
      <c r="N24" s="76" t="s">
        <v>831</v>
      </c>
      <c r="O24" s="77" t="s">
        <v>832</v>
      </c>
      <c r="P24" s="77" t="s">
        <v>35</v>
      </c>
      <c r="Q24" s="77" t="s">
        <v>36</v>
      </c>
      <c r="R24" s="78" t="s">
        <v>37</v>
      </c>
      <c r="S24" s="26"/>
      <c r="T24" s="79"/>
      <c r="U24" s="24" t="s">
        <v>1</v>
      </c>
    </row>
    <row r="25" spans="1:31" ht="14.25" customHeight="1">
      <c r="A25" s="26" t="s">
        <v>834</v>
      </c>
      <c r="B25" s="80" t="s">
        <v>833</v>
      </c>
      <c r="C25" s="80" t="s">
        <v>40</v>
      </c>
      <c r="D25" s="81"/>
      <c r="E25" s="80" t="s">
        <v>834</v>
      </c>
      <c r="F25" s="80" t="s">
        <v>835</v>
      </c>
      <c r="G25" s="143" t="s">
        <v>38</v>
      </c>
      <c r="H25" s="279" t="s">
        <v>39</v>
      </c>
      <c r="I25" s="282" t="s">
        <v>40</v>
      </c>
      <c r="J25" s="82" t="s">
        <v>50</v>
      </c>
      <c r="K25" s="83">
        <v>0.19</v>
      </c>
      <c r="L25" s="84"/>
      <c r="M25" s="84">
        <v>900</v>
      </c>
      <c r="N25" s="84">
        <v>0</v>
      </c>
      <c r="O25" s="85"/>
      <c r="P25" s="86" t="str">
        <f t="shared" ref="P25:P46" si="0">IF(O25="","-",O25*M25)</f>
        <v>-</v>
      </c>
      <c r="Q25" s="87" t="str">
        <f t="shared" ref="Q25:Q88" si="1">IF(O25="","-    € ",P25*K25)</f>
        <v xml:space="preserve">-    € </v>
      </c>
      <c r="R25" s="285" t="s">
        <v>42</v>
      </c>
      <c r="S25" s="26"/>
      <c r="T25" s="88"/>
      <c r="U25" s="24"/>
    </row>
    <row r="26" spans="1:31" ht="14.25" customHeight="1">
      <c r="A26" s="26" t="s">
        <v>836</v>
      </c>
      <c r="B26" s="80" t="s">
        <v>790</v>
      </c>
      <c r="C26" s="80" t="s">
        <v>40</v>
      </c>
      <c r="D26" s="81" t="s">
        <v>836</v>
      </c>
      <c r="E26" s="80" t="s">
        <v>836</v>
      </c>
      <c r="F26" s="80" t="s">
        <v>837</v>
      </c>
      <c r="G26" s="144" t="s">
        <v>38</v>
      </c>
      <c r="H26" s="280" t="s">
        <v>39</v>
      </c>
      <c r="I26" s="283" t="s">
        <v>40</v>
      </c>
      <c r="J26" s="89" t="s">
        <v>41</v>
      </c>
      <c r="K26" s="90">
        <v>0.24000000000000002</v>
      </c>
      <c r="L26" s="84">
        <v>500</v>
      </c>
      <c r="M26" s="91">
        <v>600</v>
      </c>
      <c r="N26" s="84">
        <v>0</v>
      </c>
      <c r="O26" s="92"/>
      <c r="P26" s="93" t="str">
        <f t="shared" si="0"/>
        <v>-</v>
      </c>
      <c r="Q26" s="94" t="str">
        <f t="shared" si="1"/>
        <v xml:space="preserve">-    € </v>
      </c>
      <c r="R26" s="286" t="s">
        <v>42</v>
      </c>
      <c r="S26" s="26"/>
      <c r="T26" s="88"/>
      <c r="U26" s="24"/>
    </row>
    <row r="27" spans="1:31" ht="14.25" customHeight="1">
      <c r="A27" s="26" t="s">
        <v>838</v>
      </c>
      <c r="B27" s="80" t="s">
        <v>791</v>
      </c>
      <c r="C27" s="80" t="s">
        <v>40</v>
      </c>
      <c r="D27" s="81" t="s">
        <v>838</v>
      </c>
      <c r="E27" s="80" t="s">
        <v>838</v>
      </c>
      <c r="F27" s="80" t="s">
        <v>837</v>
      </c>
      <c r="G27" s="145"/>
      <c r="H27" s="281"/>
      <c r="I27" s="284"/>
      <c r="J27" s="89" t="s">
        <v>43</v>
      </c>
      <c r="K27" s="90">
        <v>0.37</v>
      </c>
      <c r="L27" s="84">
        <v>250</v>
      </c>
      <c r="M27" s="91">
        <v>250</v>
      </c>
      <c r="N27" s="84">
        <v>0</v>
      </c>
      <c r="O27" s="92"/>
      <c r="P27" s="93" t="str">
        <f t="shared" si="0"/>
        <v>-</v>
      </c>
      <c r="Q27" s="94" t="str">
        <f t="shared" si="1"/>
        <v xml:space="preserve">-    € </v>
      </c>
      <c r="R27" s="287"/>
      <c r="S27" s="26"/>
      <c r="T27" s="88"/>
      <c r="U27" s="24"/>
    </row>
    <row r="28" spans="1:31" ht="17.25" customHeight="1">
      <c r="A28" s="26" t="s">
        <v>175</v>
      </c>
      <c r="B28" s="80" t="s">
        <v>174</v>
      </c>
      <c r="C28" s="80" t="s">
        <v>46</v>
      </c>
      <c r="D28" s="81" t="s">
        <v>175</v>
      </c>
      <c r="E28" s="80" t="s">
        <v>175</v>
      </c>
      <c r="F28" s="80" t="s">
        <v>837</v>
      </c>
      <c r="G28" s="143" t="s">
        <v>44</v>
      </c>
      <c r="H28" s="279" t="s">
        <v>45</v>
      </c>
      <c r="I28" s="282" t="s">
        <v>46</v>
      </c>
      <c r="J28" s="82" t="s">
        <v>50</v>
      </c>
      <c r="K28" s="83">
        <v>0.32</v>
      </c>
      <c r="L28" s="84">
        <v>900</v>
      </c>
      <c r="M28" s="84">
        <v>1000</v>
      </c>
      <c r="N28" s="84">
        <v>1</v>
      </c>
      <c r="O28" s="85"/>
      <c r="P28" s="86" t="str">
        <f>IF(O28="","-",O28*M28)</f>
        <v>-</v>
      </c>
      <c r="Q28" s="87" t="str">
        <f t="shared" si="1"/>
        <v xml:space="preserve">-    € </v>
      </c>
      <c r="R28" s="285" t="s">
        <v>47</v>
      </c>
      <c r="S28" s="26"/>
      <c r="T28" s="88"/>
      <c r="U28" s="24"/>
    </row>
    <row r="29" spans="1:31" ht="14.25" customHeight="1">
      <c r="A29" s="26" t="s">
        <v>839</v>
      </c>
      <c r="B29" s="80" t="s">
        <v>792</v>
      </c>
      <c r="C29" s="80" t="s">
        <v>46</v>
      </c>
      <c r="D29" s="81" t="s">
        <v>839</v>
      </c>
      <c r="E29" s="80" t="s">
        <v>839</v>
      </c>
      <c r="F29" s="80" t="s">
        <v>837</v>
      </c>
      <c r="G29" s="144"/>
      <c r="H29" s="280"/>
      <c r="I29" s="283"/>
      <c r="J29" s="89" t="s">
        <v>41</v>
      </c>
      <c r="K29" s="90">
        <v>0.4</v>
      </c>
      <c r="L29" s="86">
        <v>500</v>
      </c>
      <c r="M29" s="91">
        <v>500</v>
      </c>
      <c r="N29" s="84">
        <v>0</v>
      </c>
      <c r="O29" s="92"/>
      <c r="P29" s="93" t="str">
        <f t="shared" si="0"/>
        <v>-</v>
      </c>
      <c r="Q29" s="94" t="str">
        <f t="shared" si="1"/>
        <v xml:space="preserve">-    € </v>
      </c>
      <c r="R29" s="286"/>
      <c r="S29" s="26"/>
      <c r="T29" s="88"/>
      <c r="U29" s="24"/>
    </row>
    <row r="30" spans="1:31" ht="14.25" customHeight="1">
      <c r="A30" s="26" t="s">
        <v>841</v>
      </c>
      <c r="B30" s="80" t="s">
        <v>840</v>
      </c>
      <c r="C30" s="80" t="s">
        <v>46</v>
      </c>
      <c r="D30" s="81" t="s">
        <v>841</v>
      </c>
      <c r="E30" s="80" t="s">
        <v>841</v>
      </c>
      <c r="F30" s="80" t="s">
        <v>837</v>
      </c>
      <c r="G30" s="145"/>
      <c r="H30" s="281"/>
      <c r="I30" s="284"/>
      <c r="J30" s="89" t="s">
        <v>43</v>
      </c>
      <c r="K30" s="90">
        <v>0.52</v>
      </c>
      <c r="L30" s="86">
        <v>250</v>
      </c>
      <c r="M30" s="91">
        <v>350</v>
      </c>
      <c r="N30" s="84">
        <v>0</v>
      </c>
      <c r="O30" s="92"/>
      <c r="P30" s="93" t="str">
        <f t="shared" si="0"/>
        <v>-</v>
      </c>
      <c r="Q30" s="94" t="str">
        <f t="shared" si="1"/>
        <v xml:space="preserve">-    € </v>
      </c>
      <c r="R30" s="287"/>
      <c r="S30" s="26"/>
      <c r="T30" s="88"/>
      <c r="U30" s="24"/>
    </row>
    <row r="31" spans="1:31" ht="14.25" customHeight="1">
      <c r="A31" s="26" t="s">
        <v>842</v>
      </c>
      <c r="B31" s="80" t="s">
        <v>793</v>
      </c>
      <c r="C31" s="80" t="s">
        <v>49</v>
      </c>
      <c r="D31" s="81" t="s">
        <v>842</v>
      </c>
      <c r="E31" s="80" t="s">
        <v>842</v>
      </c>
      <c r="F31" s="80" t="s">
        <v>837</v>
      </c>
      <c r="G31" s="143" t="s">
        <v>48</v>
      </c>
      <c r="H31" s="279" t="s">
        <v>39</v>
      </c>
      <c r="I31" s="282" t="s">
        <v>49</v>
      </c>
      <c r="J31" s="89" t="s">
        <v>50</v>
      </c>
      <c r="K31" s="90">
        <v>0.23</v>
      </c>
      <c r="L31" s="86">
        <v>800</v>
      </c>
      <c r="M31" s="91">
        <v>800</v>
      </c>
      <c r="N31" s="84">
        <v>0</v>
      </c>
      <c r="O31" s="92"/>
      <c r="P31" s="93" t="str">
        <f t="shared" si="0"/>
        <v>-</v>
      </c>
      <c r="Q31" s="94" t="str">
        <f t="shared" si="1"/>
        <v xml:space="preserve">-    € </v>
      </c>
      <c r="R31" s="285" t="s">
        <v>51</v>
      </c>
      <c r="S31" s="26"/>
      <c r="T31" s="88"/>
      <c r="U31" s="24"/>
    </row>
    <row r="32" spans="1:31" ht="14.25" customHeight="1">
      <c r="A32" s="26" t="s">
        <v>178</v>
      </c>
      <c r="B32" s="80" t="s">
        <v>177</v>
      </c>
      <c r="C32" s="80" t="s">
        <v>49</v>
      </c>
      <c r="D32" s="81" t="s">
        <v>180</v>
      </c>
      <c r="E32" s="80" t="s">
        <v>178</v>
      </c>
      <c r="F32" s="95" t="s">
        <v>843</v>
      </c>
      <c r="G32" s="144"/>
      <c r="H32" s="280"/>
      <c r="I32" s="282"/>
      <c r="J32" s="82" t="s">
        <v>41</v>
      </c>
      <c r="K32" s="83">
        <v>0.3</v>
      </c>
      <c r="L32" s="86">
        <v>600</v>
      </c>
      <c r="M32" s="84">
        <v>600</v>
      </c>
      <c r="N32" s="84">
        <v>2</v>
      </c>
      <c r="O32" s="85"/>
      <c r="P32" s="86" t="str">
        <f t="shared" si="0"/>
        <v>-</v>
      </c>
      <c r="Q32" s="87" t="str">
        <f t="shared" si="1"/>
        <v xml:space="preserve">-    € </v>
      </c>
      <c r="R32" s="286"/>
      <c r="S32" s="26"/>
      <c r="T32" s="88"/>
      <c r="U32" s="24"/>
    </row>
    <row r="33" spans="1:21" ht="14.25" customHeight="1">
      <c r="A33" s="26" t="s">
        <v>180</v>
      </c>
      <c r="B33" s="80" t="s">
        <v>177</v>
      </c>
      <c r="C33" s="80" t="s">
        <v>49</v>
      </c>
      <c r="D33" s="81" t="s">
        <v>180</v>
      </c>
      <c r="E33" s="80" t="s">
        <v>180</v>
      </c>
      <c r="F33" s="95" t="s">
        <v>843</v>
      </c>
      <c r="G33" s="144"/>
      <c r="H33" s="280"/>
      <c r="I33" s="283"/>
      <c r="J33" s="82" t="s">
        <v>41</v>
      </c>
      <c r="K33" s="83">
        <v>0.3</v>
      </c>
      <c r="L33" s="86"/>
      <c r="M33" s="84">
        <v>600</v>
      </c>
      <c r="N33" s="84">
        <v>2</v>
      </c>
      <c r="O33" s="85"/>
      <c r="P33" s="86" t="str">
        <f t="shared" si="0"/>
        <v>-</v>
      </c>
      <c r="Q33" s="87" t="str">
        <f t="shared" si="1"/>
        <v xml:space="preserve">-    € </v>
      </c>
      <c r="R33" s="286"/>
      <c r="S33" s="26"/>
      <c r="T33" s="88"/>
      <c r="U33" s="24"/>
    </row>
    <row r="34" spans="1:21" ht="14.25" customHeight="1">
      <c r="A34" s="26" t="s">
        <v>182</v>
      </c>
      <c r="B34" s="80" t="s">
        <v>181</v>
      </c>
      <c r="C34" s="80" t="s">
        <v>49</v>
      </c>
      <c r="D34" s="81" t="s">
        <v>844</v>
      </c>
      <c r="E34" s="80" t="s">
        <v>182</v>
      </c>
      <c r="F34" s="95" t="s">
        <v>843</v>
      </c>
      <c r="G34" s="144"/>
      <c r="H34" s="280"/>
      <c r="I34" s="283"/>
      <c r="J34" s="82" t="s">
        <v>43</v>
      </c>
      <c r="K34" s="83">
        <v>0.43</v>
      </c>
      <c r="L34" s="86">
        <v>250</v>
      </c>
      <c r="M34" s="84">
        <v>250</v>
      </c>
      <c r="N34" s="84">
        <v>2</v>
      </c>
      <c r="O34" s="85"/>
      <c r="P34" s="86" t="str">
        <f t="shared" si="0"/>
        <v>-</v>
      </c>
      <c r="Q34" s="87" t="str">
        <f t="shared" si="1"/>
        <v xml:space="preserve">-    € </v>
      </c>
      <c r="R34" s="286"/>
      <c r="S34" s="26"/>
      <c r="T34" s="88"/>
      <c r="U34" s="24"/>
    </row>
    <row r="35" spans="1:21" ht="14.25" customHeight="1">
      <c r="A35" s="26" t="s">
        <v>185</v>
      </c>
      <c r="B35" s="80" t="s">
        <v>184</v>
      </c>
      <c r="C35" s="80" t="s">
        <v>49</v>
      </c>
      <c r="D35" s="81" t="s">
        <v>185</v>
      </c>
      <c r="E35" s="80" t="s">
        <v>185</v>
      </c>
      <c r="F35" s="80" t="s">
        <v>837</v>
      </c>
      <c r="G35" s="145"/>
      <c r="H35" s="281"/>
      <c r="I35" s="284"/>
      <c r="J35" s="82" t="s">
        <v>87</v>
      </c>
      <c r="K35" s="83">
        <v>0.54</v>
      </c>
      <c r="L35" s="93">
        <v>200</v>
      </c>
      <c r="M35" s="84">
        <v>200</v>
      </c>
      <c r="N35" s="84">
        <v>1</v>
      </c>
      <c r="O35" s="96"/>
      <c r="P35" s="86" t="str">
        <f t="shared" si="0"/>
        <v>-</v>
      </c>
      <c r="Q35" s="87" t="str">
        <f t="shared" si="1"/>
        <v xml:space="preserve">-    € </v>
      </c>
      <c r="R35" s="287"/>
      <c r="S35" s="26"/>
      <c r="T35" s="88"/>
      <c r="U35" s="24"/>
    </row>
    <row r="36" spans="1:21" ht="14.25" customHeight="1">
      <c r="A36" s="26" t="s">
        <v>194</v>
      </c>
      <c r="B36" s="80" t="s">
        <v>193</v>
      </c>
      <c r="C36" s="80" t="s">
        <v>53</v>
      </c>
      <c r="D36" s="81" t="s">
        <v>194</v>
      </c>
      <c r="E36" s="80" t="s">
        <v>194</v>
      </c>
      <c r="F36" s="80" t="s">
        <v>837</v>
      </c>
      <c r="G36" s="143" t="s">
        <v>52</v>
      </c>
      <c r="H36" s="279" t="s">
        <v>45</v>
      </c>
      <c r="I36" s="282" t="s">
        <v>53</v>
      </c>
      <c r="J36" s="82" t="s">
        <v>50</v>
      </c>
      <c r="K36" s="83">
        <v>0.28000000000000003</v>
      </c>
      <c r="L36" s="86">
        <v>700</v>
      </c>
      <c r="M36" s="84">
        <v>700</v>
      </c>
      <c r="N36" s="84">
        <v>2</v>
      </c>
      <c r="O36" s="85"/>
      <c r="P36" s="86" t="str">
        <f t="shared" si="0"/>
        <v>-</v>
      </c>
      <c r="Q36" s="87" t="str">
        <f t="shared" si="1"/>
        <v xml:space="preserve">-    € </v>
      </c>
      <c r="R36" s="285" t="s">
        <v>55</v>
      </c>
      <c r="S36" s="26"/>
      <c r="T36" s="88"/>
      <c r="U36" s="24"/>
    </row>
    <row r="37" spans="1:21" ht="14.25" customHeight="1">
      <c r="A37" s="26" t="s">
        <v>188</v>
      </c>
      <c r="B37" s="80" t="s">
        <v>187</v>
      </c>
      <c r="C37" s="80" t="s">
        <v>53</v>
      </c>
      <c r="D37" s="81" t="s">
        <v>188</v>
      </c>
      <c r="E37" s="80" t="s">
        <v>188</v>
      </c>
      <c r="F37" s="80" t="s">
        <v>837</v>
      </c>
      <c r="G37" s="144"/>
      <c r="H37" s="280"/>
      <c r="I37" s="283"/>
      <c r="J37" s="82" t="s">
        <v>41</v>
      </c>
      <c r="K37" s="83">
        <v>0.33</v>
      </c>
      <c r="L37" s="86">
        <v>500</v>
      </c>
      <c r="M37" s="84">
        <v>500</v>
      </c>
      <c r="N37" s="84">
        <v>1</v>
      </c>
      <c r="O37" s="85"/>
      <c r="P37" s="86" t="str">
        <f t="shared" si="0"/>
        <v>-</v>
      </c>
      <c r="Q37" s="87" t="str">
        <f t="shared" si="1"/>
        <v xml:space="preserve">-    € </v>
      </c>
      <c r="R37" s="286"/>
      <c r="S37" s="26"/>
      <c r="T37" s="88"/>
      <c r="U37" s="24"/>
    </row>
    <row r="38" spans="1:21" ht="14.25" customHeight="1">
      <c r="A38" s="26" t="s">
        <v>191</v>
      </c>
      <c r="B38" s="80" t="s">
        <v>190</v>
      </c>
      <c r="C38" s="80" t="s">
        <v>53</v>
      </c>
      <c r="D38" s="81" t="s">
        <v>191</v>
      </c>
      <c r="E38" s="80" t="s">
        <v>191</v>
      </c>
      <c r="F38" s="80" t="s">
        <v>837</v>
      </c>
      <c r="G38" s="145"/>
      <c r="H38" s="281"/>
      <c r="I38" s="284"/>
      <c r="J38" s="82" t="s">
        <v>43</v>
      </c>
      <c r="K38" s="83">
        <v>0.49</v>
      </c>
      <c r="L38" s="86">
        <v>250</v>
      </c>
      <c r="M38" s="84">
        <v>250</v>
      </c>
      <c r="N38" s="84">
        <v>1</v>
      </c>
      <c r="O38" s="85"/>
      <c r="P38" s="86" t="str">
        <f t="shared" si="0"/>
        <v>-</v>
      </c>
      <c r="Q38" s="87" t="str">
        <f t="shared" si="1"/>
        <v xml:space="preserve">-    € </v>
      </c>
      <c r="R38" s="287"/>
      <c r="S38" s="26"/>
      <c r="T38" s="88"/>
      <c r="U38" s="24"/>
    </row>
    <row r="39" spans="1:21" ht="14.25" customHeight="1">
      <c r="A39" s="26" t="s">
        <v>198</v>
      </c>
      <c r="B39" s="80" t="s">
        <v>196</v>
      </c>
      <c r="C39" s="80" t="s">
        <v>197</v>
      </c>
      <c r="D39" s="81" t="s">
        <v>198</v>
      </c>
      <c r="E39" s="80" t="s">
        <v>198</v>
      </c>
      <c r="F39" s="80" t="s">
        <v>837</v>
      </c>
      <c r="G39" s="143" t="s">
        <v>52</v>
      </c>
      <c r="H39" s="279" t="s">
        <v>45</v>
      </c>
      <c r="I39" s="282" t="s">
        <v>197</v>
      </c>
      <c r="J39" s="82" t="s">
        <v>50</v>
      </c>
      <c r="K39" s="83">
        <v>0.28000000000000003</v>
      </c>
      <c r="L39" s="86">
        <v>700</v>
      </c>
      <c r="M39" s="84">
        <v>700</v>
      </c>
      <c r="N39" s="84">
        <v>1</v>
      </c>
      <c r="O39" s="85"/>
      <c r="P39" s="86" t="str">
        <f t="shared" si="0"/>
        <v>-</v>
      </c>
      <c r="Q39" s="87" t="str">
        <f t="shared" si="1"/>
        <v xml:space="preserve">-    € </v>
      </c>
      <c r="R39" s="285" t="s">
        <v>845</v>
      </c>
      <c r="S39" s="26"/>
      <c r="T39" s="88"/>
      <c r="U39" s="24"/>
    </row>
    <row r="40" spans="1:21" ht="14.25" customHeight="1">
      <c r="A40" s="26" t="s">
        <v>847</v>
      </c>
      <c r="B40" s="80" t="s">
        <v>846</v>
      </c>
      <c r="C40" s="80" t="s">
        <v>197</v>
      </c>
      <c r="D40" s="81" t="s">
        <v>847</v>
      </c>
      <c r="E40" s="80" t="s">
        <v>847</v>
      </c>
      <c r="F40" s="80" t="s">
        <v>837</v>
      </c>
      <c r="G40" s="144"/>
      <c r="H40" s="280"/>
      <c r="I40" s="283"/>
      <c r="J40" s="89" t="s">
        <v>41</v>
      </c>
      <c r="K40" s="90">
        <v>0.35000000000000003</v>
      </c>
      <c r="L40" s="93">
        <v>500</v>
      </c>
      <c r="M40" s="91">
        <v>500</v>
      </c>
      <c r="N40" s="84">
        <v>0</v>
      </c>
      <c r="O40" s="92"/>
      <c r="P40" s="93" t="str">
        <f t="shared" si="0"/>
        <v>-</v>
      </c>
      <c r="Q40" s="94" t="str">
        <f t="shared" si="1"/>
        <v xml:space="preserve">-    € </v>
      </c>
      <c r="R40" s="286"/>
      <c r="S40" s="26"/>
      <c r="T40" s="88"/>
      <c r="U40" s="24"/>
    </row>
    <row r="41" spans="1:21" ht="14.25" customHeight="1">
      <c r="A41" s="26" t="s">
        <v>849</v>
      </c>
      <c r="B41" s="80" t="s">
        <v>848</v>
      </c>
      <c r="C41" s="80" t="s">
        <v>197</v>
      </c>
      <c r="D41" s="81" t="s">
        <v>849</v>
      </c>
      <c r="E41" s="80" t="s">
        <v>849</v>
      </c>
      <c r="F41" s="80" t="s">
        <v>837</v>
      </c>
      <c r="G41" s="145"/>
      <c r="H41" s="281"/>
      <c r="I41" s="284"/>
      <c r="J41" s="89" t="s">
        <v>43</v>
      </c>
      <c r="K41" s="90">
        <v>0.49</v>
      </c>
      <c r="L41" s="86">
        <v>250</v>
      </c>
      <c r="M41" s="91">
        <v>250</v>
      </c>
      <c r="N41" s="84">
        <v>0</v>
      </c>
      <c r="O41" s="92"/>
      <c r="P41" s="93" t="str">
        <f t="shared" si="0"/>
        <v>-</v>
      </c>
      <c r="Q41" s="94" t="str">
        <f t="shared" si="1"/>
        <v xml:space="preserve">-    € </v>
      </c>
      <c r="R41" s="287"/>
      <c r="S41" s="26"/>
      <c r="T41" s="88"/>
      <c r="U41" s="24"/>
    </row>
    <row r="42" spans="1:21" ht="14.25" customHeight="1">
      <c r="A42" s="26" t="s">
        <v>202</v>
      </c>
      <c r="B42" s="80" t="s">
        <v>200</v>
      </c>
      <c r="C42" s="80" t="s">
        <v>201</v>
      </c>
      <c r="D42" s="81" t="s">
        <v>202</v>
      </c>
      <c r="E42" s="80" t="s">
        <v>202</v>
      </c>
      <c r="F42" s="80" t="s">
        <v>837</v>
      </c>
      <c r="G42" s="143" t="s">
        <v>48</v>
      </c>
      <c r="H42" s="279" t="s">
        <v>84</v>
      </c>
      <c r="I42" s="282" t="s">
        <v>201</v>
      </c>
      <c r="J42" s="82" t="s">
        <v>41</v>
      </c>
      <c r="K42" s="83">
        <v>0.29000000000000004</v>
      </c>
      <c r="L42" s="84">
        <v>800</v>
      </c>
      <c r="M42" s="84">
        <v>800</v>
      </c>
      <c r="N42" s="84">
        <v>7</v>
      </c>
      <c r="O42" s="85"/>
      <c r="P42" s="86" t="str">
        <f>IF(O42="","-",O42*M42)</f>
        <v>-</v>
      </c>
      <c r="Q42" s="87" t="str">
        <f t="shared" si="1"/>
        <v xml:space="preserve">-    € </v>
      </c>
      <c r="R42" s="285" t="s">
        <v>850</v>
      </c>
      <c r="S42" s="26"/>
      <c r="T42" s="88"/>
      <c r="U42" s="24"/>
    </row>
    <row r="43" spans="1:21" ht="14.25" customHeight="1">
      <c r="A43" s="26" t="s">
        <v>852</v>
      </c>
      <c r="B43" s="80" t="s">
        <v>851</v>
      </c>
      <c r="C43" s="80" t="s">
        <v>201</v>
      </c>
      <c r="D43" s="81" t="s">
        <v>852</v>
      </c>
      <c r="E43" s="80" t="s">
        <v>852</v>
      </c>
      <c r="F43" s="80" t="s">
        <v>837</v>
      </c>
      <c r="G43" s="145"/>
      <c r="H43" s="281"/>
      <c r="I43" s="284"/>
      <c r="J43" s="89" t="s">
        <v>43</v>
      </c>
      <c r="K43" s="90">
        <v>0.48</v>
      </c>
      <c r="L43" s="84">
        <v>250</v>
      </c>
      <c r="M43" s="91">
        <v>400</v>
      </c>
      <c r="N43" s="84">
        <v>0</v>
      </c>
      <c r="O43" s="92"/>
      <c r="P43" s="93" t="str">
        <f t="shared" si="0"/>
        <v>-</v>
      </c>
      <c r="Q43" s="94" t="str">
        <f t="shared" si="1"/>
        <v xml:space="preserve">-    € </v>
      </c>
      <c r="R43" s="287"/>
      <c r="S43" s="26"/>
      <c r="T43" s="88"/>
      <c r="U43" s="24"/>
    </row>
    <row r="44" spans="1:21" customFormat="1" ht="14.4">
      <c r="A44" t="s">
        <v>206</v>
      </c>
      <c r="B44" s="97" t="s">
        <v>204</v>
      </c>
      <c r="C44" s="97" t="s">
        <v>205</v>
      </c>
      <c r="D44" s="98"/>
      <c r="E44" s="97" t="s">
        <v>206</v>
      </c>
      <c r="F44" s="97" t="s">
        <v>835</v>
      </c>
      <c r="G44" s="143" t="s">
        <v>38</v>
      </c>
      <c r="H44" s="279" t="s">
        <v>58</v>
      </c>
      <c r="I44" s="282" t="s">
        <v>205</v>
      </c>
      <c r="J44" s="99" t="s">
        <v>54</v>
      </c>
      <c r="K44" s="100">
        <v>0.35</v>
      </c>
      <c r="L44" s="101"/>
      <c r="M44" s="84">
        <v>500</v>
      </c>
      <c r="N44" s="84">
        <v>4</v>
      </c>
      <c r="O44" s="85"/>
      <c r="P44" s="86" t="str">
        <f t="shared" si="0"/>
        <v>-</v>
      </c>
      <c r="Q44" s="87" t="str">
        <f t="shared" si="1"/>
        <v xml:space="preserve">-    € </v>
      </c>
      <c r="R44" s="285" t="s">
        <v>853</v>
      </c>
      <c r="S44" s="26"/>
      <c r="T44" s="88"/>
    </row>
    <row r="45" spans="1:21" customFormat="1" ht="14.4">
      <c r="A45" t="s">
        <v>209</v>
      </c>
      <c r="B45" s="97" t="s">
        <v>208</v>
      </c>
      <c r="C45" s="97" t="s">
        <v>205</v>
      </c>
      <c r="D45" s="98"/>
      <c r="E45" s="97" t="s">
        <v>209</v>
      </c>
      <c r="F45" s="97" t="s">
        <v>835</v>
      </c>
      <c r="G45" s="144"/>
      <c r="H45" s="280"/>
      <c r="I45" s="283" t="s">
        <v>205</v>
      </c>
      <c r="J45" s="99" t="s">
        <v>104</v>
      </c>
      <c r="K45" s="100">
        <v>0.47</v>
      </c>
      <c r="L45" s="101"/>
      <c r="M45" s="84">
        <v>250</v>
      </c>
      <c r="N45" s="84">
        <v>2</v>
      </c>
      <c r="O45" s="85"/>
      <c r="P45" s="86" t="str">
        <f t="shared" si="0"/>
        <v>-</v>
      </c>
      <c r="Q45" s="87" t="str">
        <f t="shared" si="1"/>
        <v xml:space="preserve">-    € </v>
      </c>
      <c r="R45" s="286"/>
      <c r="S45" s="26"/>
      <c r="T45" s="88"/>
    </row>
    <row r="46" spans="1:21" customFormat="1" ht="14.4">
      <c r="A46" t="s">
        <v>212</v>
      </c>
      <c r="B46" s="97" t="s">
        <v>211</v>
      </c>
      <c r="C46" s="97" t="s">
        <v>205</v>
      </c>
      <c r="D46" s="98"/>
      <c r="E46" s="97" t="s">
        <v>212</v>
      </c>
      <c r="F46" s="97" t="s">
        <v>835</v>
      </c>
      <c r="G46" s="145"/>
      <c r="H46" s="281"/>
      <c r="I46" s="284" t="s">
        <v>205</v>
      </c>
      <c r="J46" s="99" t="s">
        <v>103</v>
      </c>
      <c r="K46" s="100">
        <v>0.26</v>
      </c>
      <c r="L46" s="101"/>
      <c r="M46" s="84">
        <v>900</v>
      </c>
      <c r="N46" s="84">
        <v>0.66666666666666663</v>
      </c>
      <c r="O46" s="85"/>
      <c r="P46" s="86" t="str">
        <f t="shared" si="0"/>
        <v>-</v>
      </c>
      <c r="Q46" s="87" t="str">
        <f t="shared" si="1"/>
        <v xml:space="preserve">-    € </v>
      </c>
      <c r="R46" s="287"/>
      <c r="S46" s="26"/>
      <c r="T46" s="88"/>
    </row>
    <row r="47" spans="1:21" s="107" customFormat="1" ht="15" customHeight="1">
      <c r="A47" s="102" t="s">
        <v>856</v>
      </c>
      <c r="B47" s="103" t="s">
        <v>854</v>
      </c>
      <c r="C47" s="103" t="s">
        <v>855</v>
      </c>
      <c r="D47" s="104" t="s">
        <v>856</v>
      </c>
      <c r="E47" s="103" t="str">
        <f>D47</f>
        <v>87-98-0001</v>
      </c>
      <c r="F47" s="103" t="s">
        <v>857</v>
      </c>
      <c r="G47" s="146" t="s">
        <v>858</v>
      </c>
      <c r="H47" s="275" t="s">
        <v>45</v>
      </c>
      <c r="I47" s="277" t="s">
        <v>855</v>
      </c>
      <c r="J47" s="89" t="s">
        <v>50</v>
      </c>
      <c r="K47" s="90">
        <v>0.37</v>
      </c>
      <c r="L47" s="105">
        <v>800</v>
      </c>
      <c r="M47" s="91">
        <v>800</v>
      </c>
      <c r="N47" s="84">
        <v>0</v>
      </c>
      <c r="O47" s="106"/>
      <c r="P47" s="93" t="str">
        <f>IF(O47="","-",O47*L47)</f>
        <v>-</v>
      </c>
      <c r="Q47" s="94" t="str">
        <f t="shared" si="1"/>
        <v xml:space="preserve">-    € </v>
      </c>
      <c r="R47" s="297" t="s">
        <v>859</v>
      </c>
      <c r="S47" s="26"/>
      <c r="T47" s="88"/>
    </row>
    <row r="48" spans="1:21" s="107" customFormat="1" ht="14.25" customHeight="1">
      <c r="A48" s="102" t="s">
        <v>861</v>
      </c>
      <c r="B48" s="103" t="s">
        <v>860</v>
      </c>
      <c r="C48" s="103" t="s">
        <v>855</v>
      </c>
      <c r="D48" s="104" t="s">
        <v>861</v>
      </c>
      <c r="E48" s="103" t="str">
        <f t="shared" ref="E48:E49" si="2">D48</f>
        <v>87-98-0002</v>
      </c>
      <c r="F48" s="103" t="s">
        <v>857</v>
      </c>
      <c r="G48" s="147"/>
      <c r="H48" s="299"/>
      <c r="I48" s="300"/>
      <c r="J48" s="89" t="s">
        <v>41</v>
      </c>
      <c r="K48" s="90">
        <v>0.43</v>
      </c>
      <c r="L48" s="105">
        <v>500</v>
      </c>
      <c r="M48" s="91">
        <v>500</v>
      </c>
      <c r="N48" s="84">
        <v>0</v>
      </c>
      <c r="O48" s="106"/>
      <c r="P48" s="93" t="str">
        <f>IF(O48="","-",O48*L48)</f>
        <v>-</v>
      </c>
      <c r="Q48" s="94" t="str">
        <f t="shared" si="1"/>
        <v xml:space="preserve">-    € </v>
      </c>
      <c r="R48" s="301"/>
      <c r="S48" s="26"/>
      <c r="T48" s="88"/>
    </row>
    <row r="49" spans="1:21" s="107" customFormat="1" ht="14.25" customHeight="1">
      <c r="A49" s="102" t="s">
        <v>863</v>
      </c>
      <c r="B49" s="103" t="s">
        <v>862</v>
      </c>
      <c r="C49" s="103" t="s">
        <v>855</v>
      </c>
      <c r="D49" s="104" t="s">
        <v>863</v>
      </c>
      <c r="E49" s="103" t="str">
        <f t="shared" si="2"/>
        <v>87-98-0003</v>
      </c>
      <c r="F49" s="103" t="s">
        <v>857</v>
      </c>
      <c r="G49" s="148"/>
      <c r="H49" s="276"/>
      <c r="I49" s="278"/>
      <c r="J49" s="89" t="s">
        <v>43</v>
      </c>
      <c r="K49" s="90">
        <v>0.5</v>
      </c>
      <c r="L49" s="105">
        <v>250</v>
      </c>
      <c r="M49" s="91">
        <v>250</v>
      </c>
      <c r="N49" s="84">
        <v>0</v>
      </c>
      <c r="O49" s="106"/>
      <c r="P49" s="93" t="str">
        <f>IF(O49="","-",O49*L49)</f>
        <v>-</v>
      </c>
      <c r="Q49" s="94" t="str">
        <f t="shared" si="1"/>
        <v xml:space="preserve">-    € </v>
      </c>
      <c r="R49" s="298"/>
      <c r="S49" s="26"/>
      <c r="T49" s="88"/>
    </row>
    <row r="50" spans="1:21" ht="31.5" customHeight="1">
      <c r="A50" s="26" t="s">
        <v>215</v>
      </c>
      <c r="B50" s="80" t="s">
        <v>214</v>
      </c>
      <c r="C50" s="80" t="s">
        <v>56</v>
      </c>
      <c r="D50" s="81" t="s">
        <v>215</v>
      </c>
      <c r="E50" s="80" t="s">
        <v>215</v>
      </c>
      <c r="F50" s="80" t="s">
        <v>837</v>
      </c>
      <c r="G50" s="82" t="s">
        <v>44</v>
      </c>
      <c r="H50" s="82" t="s">
        <v>45</v>
      </c>
      <c r="I50" s="108" t="s">
        <v>56</v>
      </c>
      <c r="J50" s="82" t="s">
        <v>41</v>
      </c>
      <c r="K50" s="83">
        <v>0.24000000000000002</v>
      </c>
      <c r="L50" s="84">
        <v>500</v>
      </c>
      <c r="M50" s="84">
        <v>500</v>
      </c>
      <c r="N50" s="84">
        <v>2</v>
      </c>
      <c r="O50" s="85"/>
      <c r="P50" s="86" t="str">
        <f t="shared" ref="P50:P51" si="3">IF(O50="","-",O50*M50)</f>
        <v>-</v>
      </c>
      <c r="Q50" s="87" t="str">
        <f t="shared" si="1"/>
        <v xml:space="preserve">-    € </v>
      </c>
      <c r="R50" s="109" t="s">
        <v>57</v>
      </c>
      <c r="S50" s="26"/>
      <c r="T50" s="88"/>
      <c r="U50" s="24"/>
    </row>
    <row r="51" spans="1:21" ht="15" customHeight="1">
      <c r="A51" s="26" t="s">
        <v>219</v>
      </c>
      <c r="B51" s="80" t="s">
        <v>217</v>
      </c>
      <c r="C51" s="80" t="s">
        <v>218</v>
      </c>
      <c r="D51" s="110" t="s">
        <v>864</v>
      </c>
      <c r="E51" s="80" t="s">
        <v>219</v>
      </c>
      <c r="F51" s="95" t="s">
        <v>843</v>
      </c>
      <c r="G51" s="143" t="s">
        <v>38</v>
      </c>
      <c r="H51" s="279" t="s">
        <v>84</v>
      </c>
      <c r="I51" s="282" t="s">
        <v>218</v>
      </c>
      <c r="J51" s="111" t="s">
        <v>41</v>
      </c>
      <c r="K51" s="83">
        <v>0.35</v>
      </c>
      <c r="L51" s="84">
        <v>600</v>
      </c>
      <c r="M51" s="84">
        <v>600</v>
      </c>
      <c r="N51" s="84">
        <v>1</v>
      </c>
      <c r="O51" s="85"/>
      <c r="P51" s="86" t="str">
        <f t="shared" si="3"/>
        <v>-</v>
      </c>
      <c r="Q51" s="87" t="str">
        <f t="shared" si="1"/>
        <v xml:space="preserve">-    € </v>
      </c>
      <c r="R51" s="285" t="s">
        <v>865</v>
      </c>
      <c r="S51" s="26"/>
      <c r="T51" s="88"/>
      <c r="U51" s="24"/>
    </row>
    <row r="52" spans="1:21" s="107" customFormat="1" ht="14.25" customHeight="1">
      <c r="A52" s="102" t="s">
        <v>867</v>
      </c>
      <c r="B52" s="103" t="s">
        <v>866</v>
      </c>
      <c r="C52" s="103" t="s">
        <v>218</v>
      </c>
      <c r="D52" s="112" t="s">
        <v>867</v>
      </c>
      <c r="E52" s="103" t="str">
        <f>D52</f>
        <v>80-02-0001</v>
      </c>
      <c r="F52" s="103" t="s">
        <v>857</v>
      </c>
      <c r="G52" s="144"/>
      <c r="H52" s="280"/>
      <c r="I52" s="283"/>
      <c r="J52" s="113" t="s">
        <v>43</v>
      </c>
      <c r="K52" s="90">
        <v>0.47000000000000003</v>
      </c>
      <c r="L52" s="105">
        <v>300</v>
      </c>
      <c r="M52" s="91">
        <v>300</v>
      </c>
      <c r="N52" s="84">
        <v>0</v>
      </c>
      <c r="O52" s="106"/>
      <c r="P52" s="93" t="str">
        <f>IF(O52="","-",O52*L52)</f>
        <v>-</v>
      </c>
      <c r="Q52" s="94" t="str">
        <f t="shared" si="1"/>
        <v xml:space="preserve">-    € </v>
      </c>
      <c r="R52" s="286"/>
      <c r="S52" s="26"/>
      <c r="T52" s="88"/>
    </row>
    <row r="53" spans="1:21" customFormat="1" ht="14.4">
      <c r="A53" t="s">
        <v>222</v>
      </c>
      <c r="B53" s="97" t="s">
        <v>221</v>
      </c>
      <c r="C53" s="97" t="s">
        <v>218</v>
      </c>
      <c r="D53" s="98"/>
      <c r="E53" s="97" t="s">
        <v>222</v>
      </c>
      <c r="F53" s="97" t="s">
        <v>835</v>
      </c>
      <c r="G53" s="145"/>
      <c r="H53" s="281"/>
      <c r="I53" s="284" t="s">
        <v>218</v>
      </c>
      <c r="J53" s="99" t="s">
        <v>74</v>
      </c>
      <c r="K53" s="100">
        <v>0.5</v>
      </c>
      <c r="L53" s="101"/>
      <c r="M53" s="84">
        <v>250</v>
      </c>
      <c r="N53" s="84">
        <v>1</v>
      </c>
      <c r="O53" s="85"/>
      <c r="P53" s="86" t="str">
        <f t="shared" ref="P53:P55" si="4">IF(O53="","-",O53*M53)</f>
        <v>-</v>
      </c>
      <c r="Q53" s="87" t="str">
        <f t="shared" si="1"/>
        <v xml:space="preserve">-    € </v>
      </c>
      <c r="R53" s="287"/>
      <c r="S53" s="26"/>
      <c r="T53" s="88"/>
    </row>
    <row r="54" spans="1:21" ht="14.25" customHeight="1">
      <c r="A54" s="26" t="s">
        <v>228</v>
      </c>
      <c r="B54" s="80" t="s">
        <v>227</v>
      </c>
      <c r="C54" s="80" t="s">
        <v>59</v>
      </c>
      <c r="D54" s="81" t="s">
        <v>868</v>
      </c>
      <c r="E54" s="80" t="s">
        <v>228</v>
      </c>
      <c r="F54" s="95" t="s">
        <v>843</v>
      </c>
      <c r="G54" s="143" t="s">
        <v>38</v>
      </c>
      <c r="H54" s="279" t="s">
        <v>58</v>
      </c>
      <c r="I54" s="282" t="s">
        <v>59</v>
      </c>
      <c r="J54" s="82" t="s">
        <v>50</v>
      </c>
      <c r="K54" s="83">
        <v>0.26</v>
      </c>
      <c r="L54" s="84">
        <v>700</v>
      </c>
      <c r="M54" s="84">
        <v>900</v>
      </c>
      <c r="N54" s="84" t="s">
        <v>869</v>
      </c>
      <c r="O54" s="85"/>
      <c r="P54" s="86" t="str">
        <f t="shared" si="4"/>
        <v>-</v>
      </c>
      <c r="Q54" s="87" t="str">
        <f t="shared" si="1"/>
        <v xml:space="preserve">-    € </v>
      </c>
      <c r="R54" s="285" t="s">
        <v>60</v>
      </c>
      <c r="S54" s="26"/>
      <c r="T54" s="88"/>
      <c r="U54" s="24"/>
    </row>
    <row r="55" spans="1:21" ht="14.25" customHeight="1">
      <c r="A55" s="26" t="s">
        <v>225</v>
      </c>
      <c r="B55" s="80" t="s">
        <v>224</v>
      </c>
      <c r="C55" s="80" t="s">
        <v>59</v>
      </c>
      <c r="D55" s="81" t="s">
        <v>225</v>
      </c>
      <c r="E55" s="80" t="s">
        <v>225</v>
      </c>
      <c r="F55" s="80" t="s">
        <v>837</v>
      </c>
      <c r="G55" s="144"/>
      <c r="H55" s="280"/>
      <c r="I55" s="284"/>
      <c r="J55" s="82" t="s">
        <v>41</v>
      </c>
      <c r="K55" s="83">
        <v>0.29000000000000004</v>
      </c>
      <c r="L55" s="84">
        <v>500</v>
      </c>
      <c r="M55" s="84">
        <v>600</v>
      </c>
      <c r="N55" s="84" t="s">
        <v>869</v>
      </c>
      <c r="O55" s="85"/>
      <c r="P55" s="86" t="str">
        <f t="shared" si="4"/>
        <v>-</v>
      </c>
      <c r="Q55" s="87" t="str">
        <f t="shared" si="1"/>
        <v xml:space="preserve">-    € </v>
      </c>
      <c r="R55" s="286"/>
      <c r="S55" s="26"/>
      <c r="T55" s="88"/>
      <c r="U55" s="24"/>
    </row>
    <row r="56" spans="1:21" ht="14.25" customHeight="1">
      <c r="A56" s="26" t="s">
        <v>870</v>
      </c>
      <c r="B56" s="80" t="s">
        <v>794</v>
      </c>
      <c r="C56" s="80" t="s">
        <v>59</v>
      </c>
      <c r="D56" s="81" t="s">
        <v>870</v>
      </c>
      <c r="E56" s="80" t="s">
        <v>870</v>
      </c>
      <c r="F56" s="80" t="s">
        <v>837</v>
      </c>
      <c r="G56" s="145"/>
      <c r="H56" s="281"/>
      <c r="I56" s="284"/>
      <c r="J56" s="89" t="s">
        <v>43</v>
      </c>
      <c r="K56" s="90">
        <v>0.39</v>
      </c>
      <c r="L56" s="84">
        <v>200</v>
      </c>
      <c r="M56" s="91">
        <v>200</v>
      </c>
      <c r="N56" s="84">
        <v>0</v>
      </c>
      <c r="O56" s="92"/>
      <c r="P56" s="93" t="str">
        <f>IF(O56="","-",O56*M56)</f>
        <v>-</v>
      </c>
      <c r="Q56" s="94" t="str">
        <f t="shared" si="1"/>
        <v xml:space="preserve">-    € </v>
      </c>
      <c r="R56" s="287"/>
      <c r="S56" s="26"/>
      <c r="T56" s="88"/>
      <c r="U56" s="24"/>
    </row>
    <row r="57" spans="1:21" s="107" customFormat="1" ht="14.25" customHeight="1">
      <c r="A57" s="102" t="s">
        <v>871</v>
      </c>
      <c r="B57" s="103"/>
      <c r="C57" s="103" t="s">
        <v>231</v>
      </c>
      <c r="D57" s="104" t="s">
        <v>871</v>
      </c>
      <c r="E57" s="103" t="str">
        <f>D57</f>
        <v>80-01-0028</v>
      </c>
      <c r="F57" s="103" t="s">
        <v>857</v>
      </c>
      <c r="G57" s="143" t="s">
        <v>38</v>
      </c>
      <c r="H57" s="279" t="s">
        <v>39</v>
      </c>
      <c r="I57" s="282" t="s">
        <v>231</v>
      </c>
      <c r="J57" s="89" t="s">
        <v>50</v>
      </c>
      <c r="K57" s="90">
        <v>0.18000000000000002</v>
      </c>
      <c r="L57" s="114">
        <v>1500</v>
      </c>
      <c r="M57" s="91">
        <v>1500</v>
      </c>
      <c r="N57" s="84">
        <v>0</v>
      </c>
      <c r="O57" s="106"/>
      <c r="P57" s="93" t="str">
        <f>IF(O57="","-",O57*L57)</f>
        <v>-</v>
      </c>
      <c r="Q57" s="94" t="str">
        <f t="shared" si="1"/>
        <v xml:space="preserve">-    € </v>
      </c>
      <c r="R57" s="285" t="s">
        <v>872</v>
      </c>
      <c r="S57" s="26"/>
      <c r="T57" s="88"/>
    </row>
    <row r="58" spans="1:21" ht="14.25" customHeight="1">
      <c r="A58" s="26" t="s">
        <v>874</v>
      </c>
      <c r="B58" s="80" t="s">
        <v>873</v>
      </c>
      <c r="C58" s="80" t="s">
        <v>231</v>
      </c>
      <c r="D58" s="81" t="s">
        <v>874</v>
      </c>
      <c r="E58" s="80" t="s">
        <v>874</v>
      </c>
      <c r="F58" s="80" t="s">
        <v>837</v>
      </c>
      <c r="G58" s="144"/>
      <c r="H58" s="280"/>
      <c r="I58" s="283"/>
      <c r="J58" s="89" t="s">
        <v>50</v>
      </c>
      <c r="K58" s="90">
        <v>0.26</v>
      </c>
      <c r="L58" s="82">
        <v>900</v>
      </c>
      <c r="M58" s="91">
        <v>900</v>
      </c>
      <c r="N58" s="84">
        <v>0</v>
      </c>
      <c r="O58" s="92"/>
      <c r="P58" s="93" t="str">
        <f>IF(O58="","-",O58*M58)</f>
        <v>-</v>
      </c>
      <c r="Q58" s="94" t="str">
        <f t="shared" si="1"/>
        <v xml:space="preserve">-    € </v>
      </c>
      <c r="R58" s="286"/>
      <c r="S58" s="26"/>
      <c r="T58" s="88"/>
      <c r="U58" s="24"/>
    </row>
    <row r="59" spans="1:21" ht="14.25" customHeight="1">
      <c r="A59" s="26" t="s">
        <v>232</v>
      </c>
      <c r="B59" s="80" t="s">
        <v>230</v>
      </c>
      <c r="C59" s="80" t="s">
        <v>231</v>
      </c>
      <c r="D59" s="81" t="s">
        <v>232</v>
      </c>
      <c r="E59" s="80" t="s">
        <v>232</v>
      </c>
      <c r="F59" s="80" t="s">
        <v>837</v>
      </c>
      <c r="G59" s="144"/>
      <c r="H59" s="280"/>
      <c r="I59" s="283"/>
      <c r="J59" s="82" t="s">
        <v>41</v>
      </c>
      <c r="K59" s="83">
        <v>0.35000000000000003</v>
      </c>
      <c r="L59" s="86">
        <v>600</v>
      </c>
      <c r="M59" s="84">
        <v>600</v>
      </c>
      <c r="N59" s="84">
        <v>4</v>
      </c>
      <c r="O59" s="85"/>
      <c r="P59" s="86" t="str">
        <f>IF(O59="","-",O59*M59)</f>
        <v>-</v>
      </c>
      <c r="Q59" s="87" t="str">
        <f t="shared" si="1"/>
        <v xml:space="preserve">-    € </v>
      </c>
      <c r="R59" s="286"/>
      <c r="S59" s="26"/>
      <c r="T59" s="88"/>
      <c r="U59" s="24"/>
    </row>
    <row r="60" spans="1:21" s="107" customFormat="1" ht="14.25" customHeight="1">
      <c r="A60" s="102" t="s">
        <v>876</v>
      </c>
      <c r="B60" s="103" t="s">
        <v>875</v>
      </c>
      <c r="C60" s="103" t="s">
        <v>231</v>
      </c>
      <c r="D60" s="104" t="s">
        <v>876</v>
      </c>
      <c r="E60" s="103" t="str">
        <f>D60</f>
        <v>80-01-0024</v>
      </c>
      <c r="F60" s="103" t="s">
        <v>857</v>
      </c>
      <c r="G60" s="144"/>
      <c r="H60" s="280"/>
      <c r="I60" s="283"/>
      <c r="J60" s="89" t="s">
        <v>19</v>
      </c>
      <c r="K60" s="90">
        <v>0.48</v>
      </c>
      <c r="L60" s="115">
        <v>300</v>
      </c>
      <c r="M60" s="91">
        <v>300</v>
      </c>
      <c r="N60" s="84">
        <v>0</v>
      </c>
      <c r="O60" s="106"/>
      <c r="P60" s="93" t="str">
        <f>IF(O60="","-",O60*L60)</f>
        <v>-</v>
      </c>
      <c r="Q60" s="94" t="str">
        <f t="shared" si="1"/>
        <v xml:space="preserve">-    € </v>
      </c>
      <c r="R60" s="286"/>
      <c r="S60" s="26"/>
      <c r="T60" s="88"/>
    </row>
    <row r="61" spans="1:21" s="107" customFormat="1" ht="14.25" customHeight="1">
      <c r="A61" s="102" t="s">
        <v>878</v>
      </c>
      <c r="B61" s="103" t="s">
        <v>877</v>
      </c>
      <c r="C61" s="103" t="s">
        <v>231</v>
      </c>
      <c r="D61" s="104" t="s">
        <v>878</v>
      </c>
      <c r="E61" s="103" t="str">
        <f>D61</f>
        <v>80-01-0023</v>
      </c>
      <c r="F61" s="103" t="s">
        <v>857</v>
      </c>
      <c r="G61" s="145"/>
      <c r="H61" s="281"/>
      <c r="I61" s="284"/>
      <c r="J61" s="89" t="s">
        <v>87</v>
      </c>
      <c r="K61" s="90">
        <v>0.55000000000000004</v>
      </c>
      <c r="L61" s="114">
        <v>150</v>
      </c>
      <c r="M61" s="91">
        <v>150</v>
      </c>
      <c r="N61" s="84">
        <v>0</v>
      </c>
      <c r="O61" s="106"/>
      <c r="P61" s="93" t="str">
        <f>IF(O61="","-",O61*L61)</f>
        <v>-</v>
      </c>
      <c r="Q61" s="94" t="str">
        <f t="shared" si="1"/>
        <v xml:space="preserve">-    € </v>
      </c>
      <c r="R61" s="287"/>
      <c r="S61" s="26"/>
      <c r="T61" s="88"/>
    </row>
    <row r="62" spans="1:21" ht="14.25" customHeight="1">
      <c r="A62" s="26" t="s">
        <v>236</v>
      </c>
      <c r="B62" s="116" t="s">
        <v>234</v>
      </c>
      <c r="C62" s="117" t="s">
        <v>235</v>
      </c>
      <c r="D62" s="81"/>
      <c r="E62" s="80" t="s">
        <v>236</v>
      </c>
      <c r="F62" s="80" t="s">
        <v>835</v>
      </c>
      <c r="G62" s="143" t="s">
        <v>44</v>
      </c>
      <c r="H62" s="279" t="s">
        <v>879</v>
      </c>
      <c r="I62" s="282" t="s">
        <v>235</v>
      </c>
      <c r="J62" s="82" t="s">
        <v>50</v>
      </c>
      <c r="K62" s="83">
        <v>0.28000000000000003</v>
      </c>
      <c r="L62" s="84"/>
      <c r="M62" s="84">
        <v>700</v>
      </c>
      <c r="N62" s="84">
        <v>1</v>
      </c>
      <c r="O62" s="85"/>
      <c r="P62" s="86" t="str">
        <f>IF(O62="","-",O62*M62)</f>
        <v>-</v>
      </c>
      <c r="Q62" s="87" t="str">
        <f t="shared" si="1"/>
        <v xml:space="preserve">-    € </v>
      </c>
      <c r="R62" s="285" t="s">
        <v>67</v>
      </c>
      <c r="S62" s="26"/>
      <c r="T62" s="88"/>
      <c r="U62" s="24"/>
    </row>
    <row r="63" spans="1:21" ht="14.25" customHeight="1">
      <c r="A63" s="26" t="s">
        <v>881</v>
      </c>
      <c r="B63" s="116" t="s">
        <v>880</v>
      </c>
      <c r="C63" s="117" t="s">
        <v>235</v>
      </c>
      <c r="D63" s="81"/>
      <c r="E63" s="80" t="s">
        <v>881</v>
      </c>
      <c r="F63" s="80" t="s">
        <v>835</v>
      </c>
      <c r="G63" s="144"/>
      <c r="H63" s="280"/>
      <c r="I63" s="283"/>
      <c r="J63" s="89" t="s">
        <v>41</v>
      </c>
      <c r="K63" s="90">
        <v>0.33</v>
      </c>
      <c r="L63" s="84"/>
      <c r="M63" s="91">
        <v>500</v>
      </c>
      <c r="N63" s="84">
        <v>0</v>
      </c>
      <c r="O63" s="92"/>
      <c r="P63" s="93" t="str">
        <f t="shared" ref="P63:P77" si="5">IF(O63="","-",O63*M63)</f>
        <v>-</v>
      </c>
      <c r="Q63" s="94" t="str">
        <f t="shared" si="1"/>
        <v xml:space="preserve">-    € </v>
      </c>
      <c r="R63" s="286"/>
      <c r="S63" s="26"/>
      <c r="T63" s="88"/>
      <c r="U63" s="24"/>
    </row>
    <row r="64" spans="1:21" ht="14.25" customHeight="1">
      <c r="A64" s="26" t="s">
        <v>883</v>
      </c>
      <c r="B64" s="116" t="s">
        <v>882</v>
      </c>
      <c r="C64" s="117" t="s">
        <v>235</v>
      </c>
      <c r="D64" s="81"/>
      <c r="E64" s="80" t="s">
        <v>883</v>
      </c>
      <c r="F64" s="80" t="s">
        <v>835</v>
      </c>
      <c r="G64" s="145"/>
      <c r="H64" s="281"/>
      <c r="I64" s="284"/>
      <c r="J64" s="89" t="s">
        <v>43</v>
      </c>
      <c r="K64" s="90">
        <v>0.49</v>
      </c>
      <c r="L64" s="84"/>
      <c r="M64" s="91">
        <v>250</v>
      </c>
      <c r="N64" s="84">
        <v>0</v>
      </c>
      <c r="O64" s="92"/>
      <c r="P64" s="93" t="str">
        <f t="shared" si="5"/>
        <v>-</v>
      </c>
      <c r="Q64" s="94" t="str">
        <f t="shared" si="1"/>
        <v xml:space="preserve">-    € </v>
      </c>
      <c r="R64" s="287"/>
      <c r="S64" s="26"/>
      <c r="T64" s="88"/>
      <c r="U64" s="24"/>
    </row>
    <row r="65" spans="1:21" ht="14.25" customHeight="1">
      <c r="A65" s="26" t="s">
        <v>885</v>
      </c>
      <c r="B65" s="80" t="s">
        <v>884</v>
      </c>
      <c r="C65" s="80" t="s">
        <v>61</v>
      </c>
      <c r="D65" s="81" t="s">
        <v>885</v>
      </c>
      <c r="E65" s="80" t="s">
        <v>885</v>
      </c>
      <c r="F65" s="80" t="s">
        <v>837</v>
      </c>
      <c r="G65" s="143" t="s">
        <v>52</v>
      </c>
      <c r="H65" s="279" t="s">
        <v>45</v>
      </c>
      <c r="I65" s="282" t="s">
        <v>61</v>
      </c>
      <c r="J65" s="89" t="s">
        <v>50</v>
      </c>
      <c r="K65" s="90">
        <v>0.3</v>
      </c>
      <c r="L65" s="82">
        <v>700</v>
      </c>
      <c r="M65" s="91">
        <v>700</v>
      </c>
      <c r="N65" s="84">
        <v>0</v>
      </c>
      <c r="O65" s="92"/>
      <c r="P65" s="93" t="str">
        <f t="shared" si="5"/>
        <v>-</v>
      </c>
      <c r="Q65" s="94" t="str">
        <f t="shared" si="1"/>
        <v xml:space="preserve">-    € </v>
      </c>
      <c r="R65" s="285" t="s">
        <v>62</v>
      </c>
      <c r="S65" s="26"/>
      <c r="T65" s="88"/>
      <c r="U65" s="24"/>
    </row>
    <row r="66" spans="1:21" ht="14.25" customHeight="1">
      <c r="A66" s="26" t="s">
        <v>239</v>
      </c>
      <c r="B66" s="80" t="s">
        <v>238</v>
      </c>
      <c r="C66" s="80" t="s">
        <v>61</v>
      </c>
      <c r="D66" s="81" t="s">
        <v>239</v>
      </c>
      <c r="E66" s="80" t="s">
        <v>239</v>
      </c>
      <c r="F66" s="80" t="s">
        <v>837</v>
      </c>
      <c r="G66" s="144"/>
      <c r="H66" s="280"/>
      <c r="I66" s="283"/>
      <c r="J66" s="82" t="s">
        <v>41</v>
      </c>
      <c r="K66" s="83">
        <v>0.36</v>
      </c>
      <c r="L66" s="82">
        <v>500</v>
      </c>
      <c r="M66" s="84">
        <v>500</v>
      </c>
      <c r="N66" s="84">
        <v>7.6</v>
      </c>
      <c r="O66" s="85"/>
      <c r="P66" s="86" t="str">
        <f>IF(O66="","-",O66*M66)</f>
        <v>-</v>
      </c>
      <c r="Q66" s="87" t="str">
        <f t="shared" si="1"/>
        <v xml:space="preserve">-    € </v>
      </c>
      <c r="R66" s="286"/>
      <c r="S66" s="26"/>
      <c r="T66" s="88"/>
      <c r="U66" s="24"/>
    </row>
    <row r="67" spans="1:21" ht="14.25" customHeight="1">
      <c r="A67" s="26" t="s">
        <v>887</v>
      </c>
      <c r="B67" s="80" t="s">
        <v>886</v>
      </c>
      <c r="C67" s="80" t="s">
        <v>61</v>
      </c>
      <c r="D67" s="81" t="s">
        <v>887</v>
      </c>
      <c r="E67" s="80" t="s">
        <v>887</v>
      </c>
      <c r="F67" s="80" t="s">
        <v>837</v>
      </c>
      <c r="G67" s="145"/>
      <c r="H67" s="281"/>
      <c r="I67" s="284"/>
      <c r="J67" s="89" t="s">
        <v>43</v>
      </c>
      <c r="K67" s="90">
        <v>0.49</v>
      </c>
      <c r="L67" s="82">
        <v>250</v>
      </c>
      <c r="M67" s="91">
        <v>250</v>
      </c>
      <c r="N67" s="84">
        <v>0</v>
      </c>
      <c r="O67" s="92"/>
      <c r="P67" s="93" t="str">
        <f t="shared" si="5"/>
        <v>-</v>
      </c>
      <c r="Q67" s="94" t="str">
        <f t="shared" si="1"/>
        <v xml:space="preserve">-    € </v>
      </c>
      <c r="R67" s="287"/>
      <c r="S67" s="26"/>
      <c r="T67" s="88"/>
      <c r="U67" s="24"/>
    </row>
    <row r="68" spans="1:21" ht="14.25" customHeight="1">
      <c r="A68" s="26" t="s">
        <v>888</v>
      </c>
      <c r="B68" s="80"/>
      <c r="C68" s="80"/>
      <c r="D68" s="81"/>
      <c r="E68" s="80" t="s">
        <v>888</v>
      </c>
      <c r="F68" s="80"/>
      <c r="G68" s="143" t="s">
        <v>44</v>
      </c>
      <c r="H68" s="279" t="s">
        <v>45</v>
      </c>
      <c r="I68" s="282" t="s">
        <v>242</v>
      </c>
      <c r="J68" s="89" t="s">
        <v>50</v>
      </c>
      <c r="K68" s="90">
        <v>0.33</v>
      </c>
      <c r="L68" s="82"/>
      <c r="M68" s="91">
        <v>900</v>
      </c>
      <c r="N68" s="84">
        <v>0</v>
      </c>
      <c r="O68" s="92"/>
      <c r="P68" s="93" t="str">
        <f t="shared" si="5"/>
        <v>-</v>
      </c>
      <c r="Q68" s="94" t="str">
        <f t="shared" si="1"/>
        <v xml:space="preserve">-    € </v>
      </c>
      <c r="R68" s="285" t="s">
        <v>63</v>
      </c>
      <c r="S68" s="26"/>
      <c r="T68" s="88"/>
      <c r="U68" s="24"/>
    </row>
    <row r="69" spans="1:21">
      <c r="A69" s="26" t="s">
        <v>243</v>
      </c>
      <c r="B69" s="80" t="s">
        <v>241</v>
      </c>
      <c r="C69" s="80" t="s">
        <v>242</v>
      </c>
      <c r="D69" s="81" t="s">
        <v>243</v>
      </c>
      <c r="E69" s="80" t="s">
        <v>243</v>
      </c>
      <c r="F69" s="80" t="s">
        <v>837</v>
      </c>
      <c r="G69" s="145" t="s">
        <v>44</v>
      </c>
      <c r="H69" s="281" t="s">
        <v>45</v>
      </c>
      <c r="I69" s="284" t="s">
        <v>242</v>
      </c>
      <c r="J69" s="82" t="s">
        <v>41</v>
      </c>
      <c r="K69" s="83">
        <v>0.4</v>
      </c>
      <c r="L69" s="86">
        <v>600</v>
      </c>
      <c r="M69" s="84">
        <v>500</v>
      </c>
      <c r="N69" s="84" t="s">
        <v>869</v>
      </c>
      <c r="O69" s="85"/>
      <c r="P69" s="86" t="str">
        <f>IF(O69="","-",O69*M69)</f>
        <v>-</v>
      </c>
      <c r="Q69" s="87" t="str">
        <f t="shared" si="1"/>
        <v xml:space="preserve">-    € </v>
      </c>
      <c r="R69" s="287" t="s">
        <v>63</v>
      </c>
      <c r="S69" s="26"/>
      <c r="T69" s="88"/>
      <c r="U69" s="24"/>
    </row>
    <row r="70" spans="1:21" ht="14.25" customHeight="1">
      <c r="A70" s="26" t="s">
        <v>889</v>
      </c>
      <c r="B70" s="80" t="s">
        <v>795</v>
      </c>
      <c r="C70" s="80" t="s">
        <v>64</v>
      </c>
      <c r="D70" s="81" t="s">
        <v>889</v>
      </c>
      <c r="E70" s="80" t="s">
        <v>889</v>
      </c>
      <c r="F70" s="80" t="s">
        <v>837</v>
      </c>
      <c r="G70" s="143" t="s">
        <v>44</v>
      </c>
      <c r="H70" s="279" t="s">
        <v>39</v>
      </c>
      <c r="I70" s="282" t="s">
        <v>64</v>
      </c>
      <c r="J70" s="89" t="s">
        <v>50</v>
      </c>
      <c r="K70" s="90">
        <v>0.25</v>
      </c>
      <c r="L70" s="82">
        <v>700</v>
      </c>
      <c r="M70" s="91">
        <v>700</v>
      </c>
      <c r="N70" s="84">
        <v>0</v>
      </c>
      <c r="O70" s="92"/>
      <c r="P70" s="93" t="str">
        <f t="shared" si="5"/>
        <v>-</v>
      </c>
      <c r="Q70" s="94" t="str">
        <f t="shared" si="1"/>
        <v xml:space="preserve">-    € </v>
      </c>
      <c r="R70" s="285" t="s">
        <v>65</v>
      </c>
      <c r="S70" s="26"/>
      <c r="T70" s="88"/>
      <c r="U70" s="24"/>
    </row>
    <row r="71" spans="1:21" ht="14.25" customHeight="1">
      <c r="A71" s="26" t="s">
        <v>246</v>
      </c>
      <c r="B71" s="80" t="s">
        <v>245</v>
      </c>
      <c r="C71" s="80" t="s">
        <v>64</v>
      </c>
      <c r="D71" s="81" t="s">
        <v>246</v>
      </c>
      <c r="E71" s="80" t="s">
        <v>246</v>
      </c>
      <c r="F71" s="80" t="s">
        <v>837</v>
      </c>
      <c r="G71" s="144"/>
      <c r="H71" s="280"/>
      <c r="I71" s="283"/>
      <c r="J71" s="82" t="s">
        <v>41</v>
      </c>
      <c r="K71" s="83">
        <v>0.3</v>
      </c>
      <c r="L71" s="82">
        <v>500</v>
      </c>
      <c r="M71" s="84">
        <v>500</v>
      </c>
      <c r="N71" s="84">
        <v>1</v>
      </c>
      <c r="O71" s="85"/>
      <c r="P71" s="86" t="str">
        <f t="shared" si="5"/>
        <v>-</v>
      </c>
      <c r="Q71" s="87" t="str">
        <f t="shared" si="1"/>
        <v xml:space="preserve">-    € </v>
      </c>
      <c r="R71" s="286"/>
      <c r="S71" s="26"/>
      <c r="T71" s="88"/>
      <c r="U71" s="24"/>
    </row>
    <row r="72" spans="1:21" ht="14.25" customHeight="1">
      <c r="A72" s="26" t="s">
        <v>249</v>
      </c>
      <c r="B72" s="80" t="s">
        <v>248</v>
      </c>
      <c r="C72" s="80" t="s">
        <v>64</v>
      </c>
      <c r="D72" s="81" t="s">
        <v>249</v>
      </c>
      <c r="E72" s="80" t="s">
        <v>249</v>
      </c>
      <c r="F72" s="80" t="s">
        <v>837</v>
      </c>
      <c r="G72" s="145"/>
      <c r="H72" s="281"/>
      <c r="I72" s="284"/>
      <c r="J72" s="82" t="s">
        <v>43</v>
      </c>
      <c r="K72" s="83">
        <v>0.43</v>
      </c>
      <c r="L72" s="82">
        <v>250</v>
      </c>
      <c r="M72" s="84">
        <v>250</v>
      </c>
      <c r="N72" s="84">
        <v>1</v>
      </c>
      <c r="O72" s="85"/>
      <c r="P72" s="86" t="str">
        <f t="shared" si="5"/>
        <v>-</v>
      </c>
      <c r="Q72" s="87" t="str">
        <f t="shared" si="1"/>
        <v xml:space="preserve">-    € </v>
      </c>
      <c r="R72" s="287"/>
      <c r="S72" s="26"/>
      <c r="T72" s="88"/>
      <c r="U72" s="24"/>
    </row>
    <row r="73" spans="1:21" ht="14.25" customHeight="1">
      <c r="A73" s="26" t="s">
        <v>890</v>
      </c>
      <c r="B73" s="80" t="s">
        <v>796</v>
      </c>
      <c r="C73" s="80" t="s">
        <v>66</v>
      </c>
      <c r="D73" s="81" t="s">
        <v>890</v>
      </c>
      <c r="E73" s="80" t="s">
        <v>890</v>
      </c>
      <c r="F73" s="80" t="s">
        <v>837</v>
      </c>
      <c r="G73" s="143" t="s">
        <v>52</v>
      </c>
      <c r="H73" s="279" t="s">
        <v>39</v>
      </c>
      <c r="I73" s="282" t="s">
        <v>66</v>
      </c>
      <c r="J73" s="89" t="s">
        <v>50</v>
      </c>
      <c r="K73" s="90">
        <v>0.25</v>
      </c>
      <c r="L73" s="82">
        <v>700</v>
      </c>
      <c r="M73" s="91">
        <v>700</v>
      </c>
      <c r="N73" s="84">
        <v>0</v>
      </c>
      <c r="O73" s="92"/>
      <c r="P73" s="93" t="str">
        <f t="shared" si="5"/>
        <v>-</v>
      </c>
      <c r="Q73" s="94" t="str">
        <f t="shared" si="1"/>
        <v xml:space="preserve">-    € </v>
      </c>
      <c r="R73" s="285" t="s">
        <v>67</v>
      </c>
      <c r="S73" s="26"/>
      <c r="T73" s="88"/>
      <c r="U73" s="24"/>
    </row>
    <row r="74" spans="1:21" ht="14.25" customHeight="1">
      <c r="A74" s="26" t="s">
        <v>252</v>
      </c>
      <c r="B74" s="80" t="s">
        <v>251</v>
      </c>
      <c r="C74" s="80" t="s">
        <v>66</v>
      </c>
      <c r="D74" s="81" t="s">
        <v>252</v>
      </c>
      <c r="E74" s="80" t="s">
        <v>252</v>
      </c>
      <c r="F74" s="80" t="s">
        <v>837</v>
      </c>
      <c r="G74" s="144"/>
      <c r="H74" s="280"/>
      <c r="I74" s="283"/>
      <c r="J74" s="82" t="s">
        <v>41</v>
      </c>
      <c r="K74" s="83">
        <v>0.31</v>
      </c>
      <c r="L74" s="82">
        <v>500</v>
      </c>
      <c r="M74" s="84">
        <v>500</v>
      </c>
      <c r="N74" s="84">
        <v>6</v>
      </c>
      <c r="O74" s="85"/>
      <c r="P74" s="86" t="str">
        <f>IF(O74="","-",O74*M74)</f>
        <v>-</v>
      </c>
      <c r="Q74" s="87" t="str">
        <f t="shared" si="1"/>
        <v xml:space="preserve">-    € </v>
      </c>
      <c r="R74" s="286"/>
      <c r="S74" s="26"/>
      <c r="T74" s="88"/>
      <c r="U74" s="24"/>
    </row>
    <row r="75" spans="1:21" s="118" customFormat="1" ht="14.25" customHeight="1">
      <c r="A75" s="26" t="s">
        <v>892</v>
      </c>
      <c r="B75" s="80" t="s">
        <v>891</v>
      </c>
      <c r="C75" s="80" t="s">
        <v>66</v>
      </c>
      <c r="D75" s="81" t="s">
        <v>892</v>
      </c>
      <c r="E75" s="80" t="s">
        <v>892</v>
      </c>
      <c r="F75" s="80" t="s">
        <v>837</v>
      </c>
      <c r="G75" s="145"/>
      <c r="H75" s="281"/>
      <c r="I75" s="284"/>
      <c r="J75" s="89" t="s">
        <v>43</v>
      </c>
      <c r="K75" s="90">
        <v>0.43</v>
      </c>
      <c r="L75" s="82">
        <v>250</v>
      </c>
      <c r="M75" s="91">
        <v>250</v>
      </c>
      <c r="N75" s="84">
        <v>0</v>
      </c>
      <c r="O75" s="92"/>
      <c r="P75" s="93" t="str">
        <f t="shared" si="5"/>
        <v>-</v>
      </c>
      <c r="Q75" s="94" t="str">
        <f t="shared" si="1"/>
        <v xml:space="preserve">-    € </v>
      </c>
      <c r="R75" s="287"/>
      <c r="S75" s="26"/>
      <c r="T75" s="88"/>
    </row>
    <row r="76" spans="1:21" ht="15" customHeight="1">
      <c r="A76" s="26" t="s">
        <v>896</v>
      </c>
      <c r="B76" s="80" t="s">
        <v>893</v>
      </c>
      <c r="C76" s="80" t="s">
        <v>894</v>
      </c>
      <c r="D76" s="110" t="s">
        <v>895</v>
      </c>
      <c r="E76" s="80" t="s">
        <v>896</v>
      </c>
      <c r="F76" s="95" t="s">
        <v>843</v>
      </c>
      <c r="G76" s="149" t="s">
        <v>38</v>
      </c>
      <c r="H76" s="312" t="s">
        <v>45</v>
      </c>
      <c r="I76" s="315" t="s">
        <v>894</v>
      </c>
      <c r="J76" s="113" t="s">
        <v>41</v>
      </c>
      <c r="K76" s="90">
        <v>0.46</v>
      </c>
      <c r="L76" s="91">
        <v>600</v>
      </c>
      <c r="M76" s="91">
        <v>500</v>
      </c>
      <c r="N76" s="84">
        <v>0</v>
      </c>
      <c r="O76" s="92"/>
      <c r="P76" s="93" t="str">
        <f t="shared" si="5"/>
        <v>-</v>
      </c>
      <c r="Q76" s="94" t="str">
        <f t="shared" si="1"/>
        <v xml:space="preserve">-    € </v>
      </c>
      <c r="R76" s="294" t="s">
        <v>897</v>
      </c>
      <c r="S76" s="26"/>
      <c r="T76" s="88"/>
      <c r="U76" s="24"/>
    </row>
    <row r="77" spans="1:21" ht="13.95" customHeight="1">
      <c r="A77" s="26" t="s">
        <v>900</v>
      </c>
      <c r="B77" s="80" t="s">
        <v>898</v>
      </c>
      <c r="C77" s="80" t="s">
        <v>894</v>
      </c>
      <c r="D77" s="110" t="s">
        <v>899</v>
      </c>
      <c r="E77" s="80" t="s">
        <v>900</v>
      </c>
      <c r="F77" s="95" t="s">
        <v>843</v>
      </c>
      <c r="G77" s="150"/>
      <c r="H77" s="313"/>
      <c r="I77" s="316"/>
      <c r="J77" s="113" t="s">
        <v>43</v>
      </c>
      <c r="K77" s="90">
        <v>0.66</v>
      </c>
      <c r="L77" s="91">
        <v>300</v>
      </c>
      <c r="M77" s="91">
        <v>300</v>
      </c>
      <c r="N77" s="84">
        <v>0</v>
      </c>
      <c r="O77" s="92"/>
      <c r="P77" s="93" t="str">
        <f t="shared" si="5"/>
        <v>-</v>
      </c>
      <c r="Q77" s="94" t="str">
        <f t="shared" si="1"/>
        <v xml:space="preserve">-    € </v>
      </c>
      <c r="R77" s="295"/>
      <c r="S77" s="26"/>
      <c r="T77" s="88"/>
      <c r="U77" s="24"/>
    </row>
    <row r="78" spans="1:21" s="107" customFormat="1" ht="13.95" customHeight="1">
      <c r="A78" s="102" t="s">
        <v>902</v>
      </c>
      <c r="B78" s="103" t="s">
        <v>901</v>
      </c>
      <c r="C78" s="103" t="s">
        <v>894</v>
      </c>
      <c r="D78" s="112" t="s">
        <v>902</v>
      </c>
      <c r="E78" s="103" t="str">
        <f>D78</f>
        <v>80-02-0003</v>
      </c>
      <c r="F78" s="103" t="s">
        <v>857</v>
      </c>
      <c r="G78" s="151"/>
      <c r="H78" s="314"/>
      <c r="I78" s="317"/>
      <c r="J78" s="113" t="s">
        <v>87</v>
      </c>
      <c r="K78" s="90">
        <v>0.72</v>
      </c>
      <c r="L78" s="91">
        <v>200</v>
      </c>
      <c r="M78" s="91">
        <v>200</v>
      </c>
      <c r="N78" s="84">
        <v>0</v>
      </c>
      <c r="O78" s="106"/>
      <c r="P78" s="93" t="str">
        <f>IF(O78="","-",O78*L78)</f>
        <v>-</v>
      </c>
      <c r="Q78" s="94" t="str">
        <f t="shared" si="1"/>
        <v xml:space="preserve">-    € </v>
      </c>
      <c r="R78" s="296"/>
      <c r="S78" s="26"/>
      <c r="T78" s="88"/>
    </row>
    <row r="79" spans="1:21" ht="14.25" customHeight="1">
      <c r="A79" s="26" t="s">
        <v>255</v>
      </c>
      <c r="B79" s="80" t="s">
        <v>254</v>
      </c>
      <c r="C79" s="80" t="s">
        <v>68</v>
      </c>
      <c r="D79" s="81" t="s">
        <v>255</v>
      </c>
      <c r="E79" s="80" t="s">
        <v>255</v>
      </c>
      <c r="F79" s="80" t="s">
        <v>837</v>
      </c>
      <c r="G79" s="143" t="s">
        <v>52</v>
      </c>
      <c r="H79" s="279" t="s">
        <v>45</v>
      </c>
      <c r="I79" s="282" t="s">
        <v>68</v>
      </c>
      <c r="J79" s="82" t="s">
        <v>50</v>
      </c>
      <c r="K79" s="83">
        <v>0.28000000000000003</v>
      </c>
      <c r="L79" s="82">
        <v>700</v>
      </c>
      <c r="M79" s="84">
        <v>700</v>
      </c>
      <c r="N79" s="84">
        <v>1.7142857142857142</v>
      </c>
      <c r="O79" s="85"/>
      <c r="P79" s="86" t="str">
        <f>IF(O79="","-",O79*M79)</f>
        <v>-</v>
      </c>
      <c r="Q79" s="87" t="str">
        <f t="shared" si="1"/>
        <v xml:space="preserve">-    € </v>
      </c>
      <c r="R79" s="285" t="s">
        <v>69</v>
      </c>
      <c r="S79" s="26"/>
      <c r="T79" s="88"/>
      <c r="U79" s="24"/>
    </row>
    <row r="80" spans="1:21" ht="14.25" customHeight="1">
      <c r="A80" s="26" t="s">
        <v>904</v>
      </c>
      <c r="B80" s="80" t="s">
        <v>903</v>
      </c>
      <c r="C80" s="80" t="s">
        <v>68</v>
      </c>
      <c r="D80" s="81" t="s">
        <v>904</v>
      </c>
      <c r="E80" s="80" t="s">
        <v>904</v>
      </c>
      <c r="F80" s="80" t="s">
        <v>837</v>
      </c>
      <c r="G80" s="144"/>
      <c r="H80" s="280"/>
      <c r="I80" s="284"/>
      <c r="J80" s="89" t="s">
        <v>41</v>
      </c>
      <c r="K80" s="90">
        <v>0.34</v>
      </c>
      <c r="L80" s="89">
        <v>500</v>
      </c>
      <c r="M80" s="91">
        <v>500</v>
      </c>
      <c r="N80" s="84">
        <v>0</v>
      </c>
      <c r="O80" s="92"/>
      <c r="P80" s="93" t="str">
        <f>IF(O80="","-",O80*M80)</f>
        <v>-</v>
      </c>
      <c r="Q80" s="94" t="str">
        <f t="shared" si="1"/>
        <v xml:space="preserve">-    € </v>
      </c>
      <c r="R80" s="286"/>
      <c r="S80" s="26"/>
      <c r="T80" s="88"/>
      <c r="U80" s="24"/>
    </row>
    <row r="81" spans="1:21" ht="14.25" customHeight="1">
      <c r="A81" s="26" t="s">
        <v>906</v>
      </c>
      <c r="B81" s="80" t="s">
        <v>905</v>
      </c>
      <c r="C81" s="80" t="s">
        <v>68</v>
      </c>
      <c r="D81" s="81" t="s">
        <v>906</v>
      </c>
      <c r="E81" s="80" t="s">
        <v>906</v>
      </c>
      <c r="F81" s="80" t="s">
        <v>837</v>
      </c>
      <c r="G81" s="145"/>
      <c r="H81" s="281"/>
      <c r="I81" s="284"/>
      <c r="J81" s="89" t="s">
        <v>43</v>
      </c>
      <c r="K81" s="90">
        <v>0.49</v>
      </c>
      <c r="L81" s="82">
        <v>250</v>
      </c>
      <c r="M81" s="91">
        <v>250</v>
      </c>
      <c r="N81" s="84">
        <v>0</v>
      </c>
      <c r="O81" s="92"/>
      <c r="P81" s="93" t="str">
        <f>IF(O81="","-",O81*M81)</f>
        <v>-</v>
      </c>
      <c r="Q81" s="94" t="str">
        <f t="shared" si="1"/>
        <v xml:space="preserve">-    € </v>
      </c>
      <c r="R81" s="287"/>
      <c r="S81" s="26"/>
      <c r="T81" s="88"/>
      <c r="U81" s="24"/>
    </row>
    <row r="82" spans="1:21" s="107" customFormat="1" ht="14.25" customHeight="1">
      <c r="A82" s="102" t="s">
        <v>909</v>
      </c>
      <c r="B82" s="103" t="s">
        <v>907</v>
      </c>
      <c r="C82" s="103" t="s">
        <v>908</v>
      </c>
      <c r="D82" s="104" t="s">
        <v>909</v>
      </c>
      <c r="E82" s="103" t="str">
        <f>D82</f>
        <v>80-01-0057</v>
      </c>
      <c r="F82" s="103" t="s">
        <v>857</v>
      </c>
      <c r="G82" s="152" t="s">
        <v>98</v>
      </c>
      <c r="H82" s="288" t="s">
        <v>39</v>
      </c>
      <c r="I82" s="291" t="s">
        <v>908</v>
      </c>
      <c r="J82" s="89" t="s">
        <v>50</v>
      </c>
      <c r="K82" s="90">
        <v>0.24000000000000002</v>
      </c>
      <c r="L82" s="89">
        <v>800</v>
      </c>
      <c r="M82" s="91">
        <v>800</v>
      </c>
      <c r="N82" s="84">
        <v>0</v>
      </c>
      <c r="O82" s="106"/>
      <c r="P82" s="93" t="str">
        <f>IF(O82="","-",O82*L82)</f>
        <v>-</v>
      </c>
      <c r="Q82" s="94" t="str">
        <f t="shared" si="1"/>
        <v xml:space="preserve">-    € </v>
      </c>
      <c r="R82" s="294" t="s">
        <v>910</v>
      </c>
      <c r="S82" s="26"/>
      <c r="T82" s="88"/>
    </row>
    <row r="83" spans="1:21" ht="14.25" customHeight="1">
      <c r="A83" s="26" t="s">
        <v>913</v>
      </c>
      <c r="B83" s="80" t="s">
        <v>911</v>
      </c>
      <c r="C83" s="80" t="s">
        <v>908</v>
      </c>
      <c r="D83" s="81" t="s">
        <v>912</v>
      </c>
      <c r="E83" s="80" t="s">
        <v>913</v>
      </c>
      <c r="F83" s="95" t="s">
        <v>843</v>
      </c>
      <c r="G83" s="153"/>
      <c r="H83" s="289"/>
      <c r="I83" s="311"/>
      <c r="J83" s="89" t="s">
        <v>41</v>
      </c>
      <c r="K83" s="90">
        <v>0.35000000000000003</v>
      </c>
      <c r="L83" s="93">
        <v>600</v>
      </c>
      <c r="M83" s="91">
        <v>600</v>
      </c>
      <c r="N83" s="84">
        <v>0</v>
      </c>
      <c r="O83" s="92"/>
      <c r="P83" s="93" t="str">
        <f>IF(O83="","-",O83*M83)</f>
        <v>-</v>
      </c>
      <c r="Q83" s="94" t="str">
        <f t="shared" si="1"/>
        <v xml:space="preserve">-    € </v>
      </c>
      <c r="R83" s="295"/>
      <c r="S83" s="26"/>
      <c r="T83" s="88"/>
      <c r="U83" s="24"/>
    </row>
    <row r="84" spans="1:21" ht="14.25" customHeight="1">
      <c r="A84" s="26" t="s">
        <v>915</v>
      </c>
      <c r="B84" s="80" t="s">
        <v>914</v>
      </c>
      <c r="C84" s="80" t="s">
        <v>908</v>
      </c>
      <c r="D84" s="81"/>
      <c r="E84" s="80" t="s">
        <v>915</v>
      </c>
      <c r="F84" s="80" t="s">
        <v>835</v>
      </c>
      <c r="G84" s="153"/>
      <c r="H84" s="289"/>
      <c r="I84" s="292"/>
      <c r="J84" s="89" t="s">
        <v>43</v>
      </c>
      <c r="K84" s="90">
        <v>0.4</v>
      </c>
      <c r="L84" s="91"/>
      <c r="M84" s="91">
        <v>250</v>
      </c>
      <c r="N84" s="84">
        <v>0</v>
      </c>
      <c r="O84" s="92"/>
      <c r="P84" s="93" t="str">
        <f>IF(O84="","-",O84*M84)</f>
        <v>-</v>
      </c>
      <c r="Q84" s="94" t="str">
        <f t="shared" si="1"/>
        <v xml:space="preserve">-    € </v>
      </c>
      <c r="R84" s="295"/>
      <c r="S84" s="26"/>
      <c r="T84" s="88"/>
      <c r="U84" s="24"/>
    </row>
    <row r="85" spans="1:21" s="107" customFormat="1" ht="14.25" customHeight="1">
      <c r="A85" s="102" t="s">
        <v>917</v>
      </c>
      <c r="B85" s="103" t="s">
        <v>916</v>
      </c>
      <c r="C85" s="103" t="s">
        <v>908</v>
      </c>
      <c r="D85" s="104" t="s">
        <v>917</v>
      </c>
      <c r="E85" s="103" t="str">
        <f>D85</f>
        <v>80-01-0053</v>
      </c>
      <c r="F85" s="103" t="s">
        <v>857</v>
      </c>
      <c r="G85" s="154"/>
      <c r="H85" s="290"/>
      <c r="I85" s="293"/>
      <c r="J85" s="89" t="s">
        <v>87</v>
      </c>
      <c r="K85" s="90">
        <v>0.55000000000000004</v>
      </c>
      <c r="L85" s="89">
        <v>150</v>
      </c>
      <c r="M85" s="91">
        <v>150</v>
      </c>
      <c r="N85" s="84">
        <v>0</v>
      </c>
      <c r="O85" s="106"/>
      <c r="P85" s="93" t="str">
        <f>IF(O85="","-",O85*L85)</f>
        <v>-</v>
      </c>
      <c r="Q85" s="94" t="str">
        <f t="shared" si="1"/>
        <v xml:space="preserve">-    € </v>
      </c>
      <c r="R85" s="296"/>
      <c r="S85" s="26"/>
      <c r="T85" s="88"/>
    </row>
    <row r="86" spans="1:21" ht="14.25" customHeight="1">
      <c r="A86" s="26" t="s">
        <v>919</v>
      </c>
      <c r="B86" s="80" t="s">
        <v>918</v>
      </c>
      <c r="C86" s="80" t="s">
        <v>70</v>
      </c>
      <c r="D86" s="81" t="s">
        <v>919</v>
      </c>
      <c r="E86" s="80" t="s">
        <v>919</v>
      </c>
      <c r="F86" s="80" t="s">
        <v>837</v>
      </c>
      <c r="G86" s="143" t="s">
        <v>52</v>
      </c>
      <c r="H86" s="279" t="s">
        <v>39</v>
      </c>
      <c r="I86" s="282" t="s">
        <v>70</v>
      </c>
      <c r="J86" s="89" t="s">
        <v>50</v>
      </c>
      <c r="K86" s="90">
        <v>0.25</v>
      </c>
      <c r="L86" s="82">
        <v>700</v>
      </c>
      <c r="M86" s="91">
        <v>700</v>
      </c>
      <c r="N86" s="84">
        <v>0</v>
      </c>
      <c r="O86" s="92"/>
      <c r="P86" s="93" t="str">
        <f t="shared" ref="P86:P128" si="6">IF(O86="","-",O86*M86)</f>
        <v>-</v>
      </c>
      <c r="Q86" s="94" t="str">
        <f t="shared" si="1"/>
        <v xml:space="preserve">-    € </v>
      </c>
      <c r="R86" s="285" t="s">
        <v>71</v>
      </c>
      <c r="S86" s="26"/>
      <c r="T86" s="88"/>
      <c r="U86" s="24"/>
    </row>
    <row r="87" spans="1:21" ht="14.25" customHeight="1">
      <c r="A87" s="26" t="s">
        <v>258</v>
      </c>
      <c r="B87" s="80" t="s">
        <v>257</v>
      </c>
      <c r="C87" s="80" t="s">
        <v>70</v>
      </c>
      <c r="D87" s="81" t="s">
        <v>258</v>
      </c>
      <c r="E87" s="80" t="s">
        <v>258</v>
      </c>
      <c r="F87" s="80" t="s">
        <v>837</v>
      </c>
      <c r="G87" s="144"/>
      <c r="H87" s="280"/>
      <c r="I87" s="283"/>
      <c r="J87" s="82" t="s">
        <v>41</v>
      </c>
      <c r="K87" s="83">
        <v>0.29000000000000004</v>
      </c>
      <c r="L87" s="82">
        <v>500</v>
      </c>
      <c r="M87" s="84">
        <v>500</v>
      </c>
      <c r="N87" s="84">
        <v>2</v>
      </c>
      <c r="O87" s="85"/>
      <c r="P87" s="86" t="str">
        <f t="shared" si="6"/>
        <v>-</v>
      </c>
      <c r="Q87" s="87" t="str">
        <f t="shared" si="1"/>
        <v xml:space="preserve">-    € </v>
      </c>
      <c r="R87" s="286"/>
      <c r="S87" s="26"/>
      <c r="T87" s="88"/>
      <c r="U87" s="24"/>
    </row>
    <row r="88" spans="1:21" ht="14.25" customHeight="1">
      <c r="A88" s="26" t="s">
        <v>261</v>
      </c>
      <c r="B88" s="80" t="s">
        <v>260</v>
      </c>
      <c r="C88" s="80" t="s">
        <v>70</v>
      </c>
      <c r="D88" s="81" t="s">
        <v>261</v>
      </c>
      <c r="E88" s="80" t="s">
        <v>261</v>
      </c>
      <c r="F88" s="80" t="s">
        <v>837</v>
      </c>
      <c r="G88" s="145"/>
      <c r="H88" s="281"/>
      <c r="I88" s="284"/>
      <c r="J88" s="82" t="s">
        <v>43</v>
      </c>
      <c r="K88" s="83">
        <v>0.43</v>
      </c>
      <c r="L88" s="82">
        <v>250</v>
      </c>
      <c r="M88" s="84">
        <v>250</v>
      </c>
      <c r="N88" s="84">
        <v>1</v>
      </c>
      <c r="O88" s="85"/>
      <c r="P88" s="86" t="str">
        <f t="shared" si="6"/>
        <v>-</v>
      </c>
      <c r="Q88" s="87" t="str">
        <f t="shared" si="1"/>
        <v xml:space="preserve">-    € </v>
      </c>
      <c r="R88" s="287"/>
      <c r="S88" s="26"/>
      <c r="T88" s="88"/>
      <c r="U88" s="24"/>
    </row>
    <row r="89" spans="1:21" customFormat="1" ht="15" customHeight="1">
      <c r="A89" t="s">
        <v>271</v>
      </c>
      <c r="B89" s="97" t="s">
        <v>270</v>
      </c>
      <c r="C89" s="97" t="s">
        <v>264</v>
      </c>
      <c r="D89" s="98"/>
      <c r="E89" s="97" t="s">
        <v>271</v>
      </c>
      <c r="F89" s="97" t="s">
        <v>835</v>
      </c>
      <c r="G89" s="143" t="s">
        <v>38</v>
      </c>
      <c r="H89" s="279" t="s">
        <v>45</v>
      </c>
      <c r="I89" s="282" t="s">
        <v>264</v>
      </c>
      <c r="J89" s="99" t="s">
        <v>103</v>
      </c>
      <c r="K89" s="100">
        <v>0.33</v>
      </c>
      <c r="L89" s="101"/>
      <c r="M89" s="84">
        <v>700</v>
      </c>
      <c r="N89" s="84">
        <v>1</v>
      </c>
      <c r="O89" s="85"/>
      <c r="P89" s="86" t="str">
        <f t="shared" si="6"/>
        <v>-</v>
      </c>
      <c r="Q89" s="87" t="str">
        <f t="shared" ref="Q89:Q152" si="7">IF(O89="","-    € ",P89*K89)</f>
        <v xml:space="preserve">-    € </v>
      </c>
      <c r="R89" s="285" t="s">
        <v>920</v>
      </c>
      <c r="S89" s="26"/>
      <c r="T89" s="88"/>
    </row>
    <row r="90" spans="1:21" ht="15" customHeight="1">
      <c r="A90" s="26" t="s">
        <v>265</v>
      </c>
      <c r="B90" s="80" t="s">
        <v>263</v>
      </c>
      <c r="C90" s="80" t="s">
        <v>264</v>
      </c>
      <c r="D90" s="81" t="s">
        <v>265</v>
      </c>
      <c r="E90" s="80" t="s">
        <v>265</v>
      </c>
      <c r="F90" s="80" t="s">
        <v>837</v>
      </c>
      <c r="G90" s="144"/>
      <c r="H90" s="280"/>
      <c r="I90" s="283" t="s">
        <v>264</v>
      </c>
      <c r="J90" s="82" t="s">
        <v>41</v>
      </c>
      <c r="K90" s="83">
        <v>0.41000000000000003</v>
      </c>
      <c r="L90" s="86">
        <v>500</v>
      </c>
      <c r="M90" s="84">
        <v>500</v>
      </c>
      <c r="N90" s="84">
        <v>5</v>
      </c>
      <c r="O90" s="85"/>
      <c r="P90" s="86" t="str">
        <f t="shared" si="6"/>
        <v>-</v>
      </c>
      <c r="Q90" s="87" t="str">
        <f t="shared" si="7"/>
        <v xml:space="preserve">-    € </v>
      </c>
      <c r="R90" s="286"/>
      <c r="S90" s="26"/>
      <c r="T90" s="88"/>
      <c r="U90" s="24"/>
    </row>
    <row r="91" spans="1:21" customFormat="1" ht="15" customHeight="1">
      <c r="A91" t="s">
        <v>268</v>
      </c>
      <c r="B91" s="97" t="s">
        <v>267</v>
      </c>
      <c r="C91" s="97" t="s">
        <v>264</v>
      </c>
      <c r="D91" s="98"/>
      <c r="E91" s="97" t="s">
        <v>268</v>
      </c>
      <c r="F91" s="97" t="s">
        <v>835</v>
      </c>
      <c r="G91" s="145"/>
      <c r="H91" s="281"/>
      <c r="I91" s="284" t="s">
        <v>264</v>
      </c>
      <c r="J91" s="99" t="s">
        <v>104</v>
      </c>
      <c r="K91" s="100">
        <v>0.52</v>
      </c>
      <c r="L91" s="101"/>
      <c r="M91" s="84">
        <v>250</v>
      </c>
      <c r="N91" s="84">
        <v>1</v>
      </c>
      <c r="O91" s="85"/>
      <c r="P91" s="86" t="str">
        <f t="shared" si="6"/>
        <v>-</v>
      </c>
      <c r="Q91" s="87" t="str">
        <f t="shared" si="7"/>
        <v xml:space="preserve">-    € </v>
      </c>
      <c r="R91" s="287"/>
      <c r="S91" s="26"/>
      <c r="T91" s="88"/>
    </row>
    <row r="92" spans="1:21" ht="14.25" customHeight="1">
      <c r="A92" s="26" t="s">
        <v>277</v>
      </c>
      <c r="B92" s="80" t="s">
        <v>276</v>
      </c>
      <c r="C92" s="80" t="s">
        <v>159</v>
      </c>
      <c r="D92" s="81" t="s">
        <v>277</v>
      </c>
      <c r="E92" s="80" t="s">
        <v>277</v>
      </c>
      <c r="F92" s="80" t="s">
        <v>837</v>
      </c>
      <c r="G92" s="143" t="s">
        <v>52</v>
      </c>
      <c r="H92" s="279" t="s">
        <v>45</v>
      </c>
      <c r="I92" s="282" t="s">
        <v>159</v>
      </c>
      <c r="J92" s="82" t="s">
        <v>50</v>
      </c>
      <c r="K92" s="83">
        <v>0.28000000000000003</v>
      </c>
      <c r="L92" s="82">
        <v>700</v>
      </c>
      <c r="M92" s="84">
        <v>700</v>
      </c>
      <c r="N92" s="84">
        <v>1</v>
      </c>
      <c r="O92" s="85"/>
      <c r="P92" s="86" t="str">
        <f t="shared" si="6"/>
        <v>-</v>
      </c>
      <c r="Q92" s="87" t="str">
        <f t="shared" si="7"/>
        <v xml:space="preserve">-    € </v>
      </c>
      <c r="R92" s="285" t="s">
        <v>162</v>
      </c>
      <c r="S92" s="26"/>
      <c r="T92" s="88"/>
      <c r="U92" s="24"/>
    </row>
    <row r="93" spans="1:21" ht="14.25" customHeight="1">
      <c r="A93" s="26" t="s">
        <v>274</v>
      </c>
      <c r="B93" s="80" t="s">
        <v>273</v>
      </c>
      <c r="C93" s="80" t="s">
        <v>159</v>
      </c>
      <c r="D93" s="81" t="s">
        <v>274</v>
      </c>
      <c r="E93" s="80" t="s">
        <v>274</v>
      </c>
      <c r="F93" s="80" t="s">
        <v>837</v>
      </c>
      <c r="G93" s="144"/>
      <c r="H93" s="280"/>
      <c r="I93" s="283"/>
      <c r="J93" s="82" t="s">
        <v>41</v>
      </c>
      <c r="K93" s="83">
        <v>0.34</v>
      </c>
      <c r="L93" s="82">
        <v>500</v>
      </c>
      <c r="M93" s="84">
        <v>500</v>
      </c>
      <c r="N93" s="84">
        <v>8</v>
      </c>
      <c r="O93" s="85"/>
      <c r="P93" s="86" t="str">
        <f t="shared" si="6"/>
        <v>-</v>
      </c>
      <c r="Q93" s="87" t="str">
        <f t="shared" si="7"/>
        <v xml:space="preserve">-    € </v>
      </c>
      <c r="R93" s="286"/>
      <c r="S93" s="26"/>
      <c r="T93" s="88"/>
      <c r="U93" s="24"/>
    </row>
    <row r="94" spans="1:21" ht="14.25" customHeight="1">
      <c r="A94" s="26" t="s">
        <v>921</v>
      </c>
      <c r="B94" s="80" t="s">
        <v>797</v>
      </c>
      <c r="C94" s="80"/>
      <c r="D94" s="81" t="s">
        <v>921</v>
      </c>
      <c r="E94" s="80" t="s">
        <v>921</v>
      </c>
      <c r="F94" s="80" t="s">
        <v>837</v>
      </c>
      <c r="G94" s="145"/>
      <c r="H94" s="281"/>
      <c r="I94" s="284"/>
      <c r="J94" s="89" t="s">
        <v>43</v>
      </c>
      <c r="K94" s="90">
        <v>0.49</v>
      </c>
      <c r="L94" s="82"/>
      <c r="M94" s="91">
        <v>250</v>
      </c>
      <c r="N94" s="84">
        <v>0</v>
      </c>
      <c r="O94" s="92"/>
      <c r="P94" s="93" t="str">
        <f t="shared" si="6"/>
        <v>-</v>
      </c>
      <c r="Q94" s="94" t="str">
        <f t="shared" si="7"/>
        <v xml:space="preserve">-    € </v>
      </c>
      <c r="R94" s="287"/>
      <c r="S94" s="26"/>
      <c r="T94" s="88"/>
      <c r="U94" s="24"/>
    </row>
    <row r="95" spans="1:21" customFormat="1" ht="14.4" customHeight="1">
      <c r="A95" t="s">
        <v>923</v>
      </c>
      <c r="B95" s="97" t="s">
        <v>922</v>
      </c>
      <c r="C95" s="97" t="s">
        <v>72</v>
      </c>
      <c r="D95" s="98"/>
      <c r="E95" s="97" t="s">
        <v>923</v>
      </c>
      <c r="F95" s="97" t="s">
        <v>835</v>
      </c>
      <c r="G95" s="143" t="s">
        <v>38</v>
      </c>
      <c r="H95" s="279" t="s">
        <v>39</v>
      </c>
      <c r="I95" s="282" t="s">
        <v>72</v>
      </c>
      <c r="J95" s="119" t="s">
        <v>103</v>
      </c>
      <c r="K95" s="120">
        <v>0.26</v>
      </c>
      <c r="L95" s="121"/>
      <c r="M95" s="91">
        <v>900</v>
      </c>
      <c r="N95" s="84">
        <v>0</v>
      </c>
      <c r="O95" s="92"/>
      <c r="P95" s="122" t="str">
        <f t="shared" si="6"/>
        <v>-</v>
      </c>
      <c r="Q95" s="123" t="str">
        <f t="shared" si="7"/>
        <v xml:space="preserve">-    € </v>
      </c>
      <c r="R95" s="285" t="s">
        <v>924</v>
      </c>
      <c r="S95" s="26"/>
      <c r="T95" s="88"/>
    </row>
    <row r="96" spans="1:21" ht="15" customHeight="1">
      <c r="A96" s="26" t="s">
        <v>280</v>
      </c>
      <c r="B96" s="80" t="s">
        <v>279</v>
      </c>
      <c r="C96" s="80" t="s">
        <v>72</v>
      </c>
      <c r="D96" s="110" t="s">
        <v>925</v>
      </c>
      <c r="E96" s="80" t="s">
        <v>280</v>
      </c>
      <c r="F96" s="95" t="s">
        <v>843</v>
      </c>
      <c r="G96" s="144" t="s">
        <v>38</v>
      </c>
      <c r="H96" s="280" t="s">
        <v>39</v>
      </c>
      <c r="I96" s="283" t="s">
        <v>72</v>
      </c>
      <c r="J96" s="111" t="s">
        <v>41</v>
      </c>
      <c r="K96" s="83">
        <v>0.35</v>
      </c>
      <c r="L96" s="84">
        <v>600</v>
      </c>
      <c r="M96" s="84">
        <v>500</v>
      </c>
      <c r="N96" s="84" t="s">
        <v>869</v>
      </c>
      <c r="O96" s="85"/>
      <c r="P96" s="86" t="str">
        <f>IF(O96="","-",O96*M96)</f>
        <v>-</v>
      </c>
      <c r="Q96" s="87" t="str">
        <f t="shared" si="7"/>
        <v xml:space="preserve">-    € </v>
      </c>
      <c r="R96" s="286" t="s">
        <v>73</v>
      </c>
      <c r="S96" s="26"/>
      <c r="T96" s="88"/>
      <c r="U96" s="24"/>
    </row>
    <row r="97" spans="1:21" ht="14.25" customHeight="1">
      <c r="A97" s="26" t="s">
        <v>928</v>
      </c>
      <c r="B97" s="80" t="s">
        <v>926</v>
      </c>
      <c r="C97" s="80" t="s">
        <v>72</v>
      </c>
      <c r="D97" s="110" t="s">
        <v>927</v>
      </c>
      <c r="E97" s="80" t="s">
        <v>928</v>
      </c>
      <c r="F97" s="95" t="s">
        <v>843</v>
      </c>
      <c r="G97" s="145"/>
      <c r="H97" s="281"/>
      <c r="I97" s="284"/>
      <c r="J97" s="113" t="s">
        <v>43</v>
      </c>
      <c r="K97" s="90">
        <v>0.47000000000000003</v>
      </c>
      <c r="L97" s="84">
        <v>300</v>
      </c>
      <c r="M97" s="91">
        <v>250</v>
      </c>
      <c r="N97" s="84">
        <v>0</v>
      </c>
      <c r="O97" s="92"/>
      <c r="P97" s="93" t="str">
        <f t="shared" si="6"/>
        <v>-</v>
      </c>
      <c r="Q97" s="94" t="str">
        <f t="shared" si="7"/>
        <v xml:space="preserve">-    € </v>
      </c>
      <c r="R97" s="287"/>
      <c r="S97" s="26"/>
      <c r="T97" s="88"/>
      <c r="U97" s="24"/>
    </row>
    <row r="98" spans="1:21" ht="14.25" customHeight="1">
      <c r="A98" s="26" t="s">
        <v>293</v>
      </c>
      <c r="B98" s="124" t="s">
        <v>292</v>
      </c>
      <c r="C98" s="124" t="s">
        <v>283</v>
      </c>
      <c r="D98" s="81"/>
      <c r="E98" s="80" t="s">
        <v>293</v>
      </c>
      <c r="F98" s="80" t="s">
        <v>835</v>
      </c>
      <c r="G98" s="143" t="s">
        <v>38</v>
      </c>
      <c r="H98" s="279" t="s">
        <v>39</v>
      </c>
      <c r="I98" s="282" t="s">
        <v>283</v>
      </c>
      <c r="J98" s="82" t="s">
        <v>50</v>
      </c>
      <c r="K98" s="83">
        <v>0.23</v>
      </c>
      <c r="L98" s="84"/>
      <c r="M98" s="84">
        <v>800</v>
      </c>
      <c r="N98" s="84">
        <v>2.75</v>
      </c>
      <c r="O98" s="85"/>
      <c r="P98" s="86" t="str">
        <f t="shared" si="6"/>
        <v>-</v>
      </c>
      <c r="Q98" s="87" t="str">
        <f t="shared" si="7"/>
        <v xml:space="preserve">-    € </v>
      </c>
      <c r="R98" s="285" t="s">
        <v>929</v>
      </c>
      <c r="S98" s="26"/>
      <c r="T98" s="88"/>
      <c r="U98" s="24"/>
    </row>
    <row r="99" spans="1:21" ht="14.25" customHeight="1">
      <c r="A99" s="26" t="s">
        <v>284</v>
      </c>
      <c r="B99" s="124" t="s">
        <v>282</v>
      </c>
      <c r="C99" s="124" t="s">
        <v>283</v>
      </c>
      <c r="D99" s="81"/>
      <c r="E99" s="80" t="s">
        <v>284</v>
      </c>
      <c r="F99" s="80" t="s">
        <v>835</v>
      </c>
      <c r="G99" s="144"/>
      <c r="H99" s="280"/>
      <c r="I99" s="283"/>
      <c r="J99" s="82" t="s">
        <v>41</v>
      </c>
      <c r="K99" s="83">
        <v>0.28000000000000003</v>
      </c>
      <c r="L99" s="84"/>
      <c r="M99" s="84">
        <v>500</v>
      </c>
      <c r="N99" s="84">
        <v>4</v>
      </c>
      <c r="O99" s="96"/>
      <c r="P99" s="86" t="str">
        <f t="shared" si="6"/>
        <v>-</v>
      </c>
      <c r="Q99" s="87" t="str">
        <f t="shared" si="7"/>
        <v xml:space="preserve">-    € </v>
      </c>
      <c r="R99" s="286"/>
      <c r="S99" s="26"/>
      <c r="T99" s="88"/>
      <c r="U99" s="24"/>
    </row>
    <row r="100" spans="1:21" ht="14.25" customHeight="1">
      <c r="A100" s="26" t="s">
        <v>287</v>
      </c>
      <c r="B100" s="124" t="s">
        <v>286</v>
      </c>
      <c r="C100" s="124" t="s">
        <v>283</v>
      </c>
      <c r="D100" s="81"/>
      <c r="E100" s="80" t="s">
        <v>287</v>
      </c>
      <c r="F100" s="80" t="s">
        <v>835</v>
      </c>
      <c r="G100" s="144"/>
      <c r="H100" s="280"/>
      <c r="I100" s="283"/>
      <c r="J100" s="82" t="s">
        <v>43</v>
      </c>
      <c r="K100" s="83">
        <v>0.42</v>
      </c>
      <c r="L100" s="84"/>
      <c r="M100" s="84">
        <v>250</v>
      </c>
      <c r="N100" s="84">
        <v>2</v>
      </c>
      <c r="O100" s="85"/>
      <c r="P100" s="86" t="str">
        <f t="shared" si="6"/>
        <v>-</v>
      </c>
      <c r="Q100" s="87" t="str">
        <f t="shared" si="7"/>
        <v xml:space="preserve">-    € </v>
      </c>
      <c r="R100" s="286"/>
      <c r="S100" s="26"/>
      <c r="T100" s="88"/>
      <c r="U100" s="24"/>
    </row>
    <row r="101" spans="1:21" ht="14.25" customHeight="1">
      <c r="A101" s="26" t="s">
        <v>290</v>
      </c>
      <c r="B101" s="124" t="s">
        <v>289</v>
      </c>
      <c r="C101" s="124" t="s">
        <v>283</v>
      </c>
      <c r="D101" s="81"/>
      <c r="E101" s="80" t="s">
        <v>290</v>
      </c>
      <c r="F101" s="80" t="s">
        <v>835</v>
      </c>
      <c r="G101" s="145"/>
      <c r="H101" s="281"/>
      <c r="I101" s="284"/>
      <c r="J101" s="82" t="s">
        <v>87</v>
      </c>
      <c r="K101" s="83">
        <v>0.54</v>
      </c>
      <c r="L101" s="84"/>
      <c r="M101" s="84">
        <v>150</v>
      </c>
      <c r="N101" s="84">
        <v>1</v>
      </c>
      <c r="O101" s="85"/>
      <c r="P101" s="86" t="str">
        <f t="shared" si="6"/>
        <v>-</v>
      </c>
      <c r="Q101" s="87" t="str">
        <f t="shared" si="7"/>
        <v xml:space="preserve">-    € </v>
      </c>
      <c r="R101" s="287"/>
      <c r="S101" s="26"/>
      <c r="T101" s="88"/>
      <c r="U101" s="24"/>
    </row>
    <row r="102" spans="1:21" ht="14.25" customHeight="1">
      <c r="A102" s="26" t="s">
        <v>305</v>
      </c>
      <c r="B102" s="80" t="s">
        <v>304</v>
      </c>
      <c r="C102" s="80" t="s">
        <v>75</v>
      </c>
      <c r="D102" s="81" t="s">
        <v>305</v>
      </c>
      <c r="E102" s="80" t="s">
        <v>305</v>
      </c>
      <c r="F102" s="80" t="s">
        <v>837</v>
      </c>
      <c r="G102" s="143" t="s">
        <v>52</v>
      </c>
      <c r="H102" s="279" t="s">
        <v>39</v>
      </c>
      <c r="I102" s="282" t="s">
        <v>75</v>
      </c>
      <c r="J102" s="82" t="s">
        <v>50</v>
      </c>
      <c r="K102" s="83">
        <v>0.19</v>
      </c>
      <c r="L102" s="125">
        <v>800</v>
      </c>
      <c r="M102" s="84">
        <v>800</v>
      </c>
      <c r="N102" s="84">
        <v>10</v>
      </c>
      <c r="O102" s="85"/>
      <c r="P102" s="86" t="str">
        <f t="shared" si="6"/>
        <v>-</v>
      </c>
      <c r="Q102" s="87" t="str">
        <f t="shared" si="7"/>
        <v xml:space="preserve">-    € </v>
      </c>
      <c r="R102" s="285" t="s">
        <v>76</v>
      </c>
      <c r="S102" s="26"/>
      <c r="T102" s="88"/>
      <c r="U102" s="24"/>
    </row>
    <row r="103" spans="1:21" ht="14.25" customHeight="1">
      <c r="A103" s="26" t="s">
        <v>930</v>
      </c>
      <c r="B103" s="80" t="s">
        <v>295</v>
      </c>
      <c r="C103" s="80" t="s">
        <v>75</v>
      </c>
      <c r="D103" s="81" t="s">
        <v>930</v>
      </c>
      <c r="E103" s="80" t="s">
        <v>930</v>
      </c>
      <c r="F103" s="80" t="s">
        <v>837</v>
      </c>
      <c r="G103" s="144"/>
      <c r="H103" s="280"/>
      <c r="I103" s="283"/>
      <c r="J103" s="89" t="s">
        <v>41</v>
      </c>
      <c r="K103" s="90">
        <v>0.26</v>
      </c>
      <c r="L103" s="125">
        <v>500</v>
      </c>
      <c r="M103" s="91">
        <v>500</v>
      </c>
      <c r="N103" s="84">
        <v>0</v>
      </c>
      <c r="O103" s="92"/>
      <c r="P103" s="93" t="str">
        <f t="shared" si="6"/>
        <v>-</v>
      </c>
      <c r="Q103" s="94" t="str">
        <f t="shared" si="7"/>
        <v xml:space="preserve">-    € </v>
      </c>
      <c r="R103" s="286"/>
      <c r="S103" s="26"/>
      <c r="T103" s="88"/>
      <c r="U103" s="24"/>
    </row>
    <row r="104" spans="1:21" ht="14.25" customHeight="1">
      <c r="A104" s="26" t="s">
        <v>296</v>
      </c>
      <c r="B104" s="80" t="s">
        <v>295</v>
      </c>
      <c r="C104" s="80" t="s">
        <v>75</v>
      </c>
      <c r="D104" s="81" t="s">
        <v>296</v>
      </c>
      <c r="E104" s="80" t="str">
        <f>D104</f>
        <v>87-62-0086</v>
      </c>
      <c r="F104" s="80"/>
      <c r="G104" s="144"/>
      <c r="H104" s="280"/>
      <c r="I104" s="283"/>
      <c r="J104" s="82" t="s">
        <v>41</v>
      </c>
      <c r="K104" s="83">
        <v>0.27</v>
      </c>
      <c r="L104" s="125"/>
      <c r="M104" s="84">
        <v>600</v>
      </c>
      <c r="N104" s="84">
        <v>2</v>
      </c>
      <c r="O104" s="92"/>
      <c r="P104" s="86" t="str">
        <f t="shared" si="6"/>
        <v>-</v>
      </c>
      <c r="Q104" s="87" t="str">
        <f t="shared" si="7"/>
        <v xml:space="preserve">-    € </v>
      </c>
      <c r="R104" s="286"/>
      <c r="S104" s="26"/>
      <c r="T104" s="88"/>
      <c r="U104" s="24"/>
    </row>
    <row r="105" spans="1:21" ht="14.25" customHeight="1">
      <c r="A105" s="26" t="s">
        <v>299</v>
      </c>
      <c r="B105" s="80" t="s">
        <v>298</v>
      </c>
      <c r="C105" s="80" t="s">
        <v>75</v>
      </c>
      <c r="D105" s="81" t="s">
        <v>299</v>
      </c>
      <c r="E105" s="80" t="s">
        <v>299</v>
      </c>
      <c r="F105" s="80" t="s">
        <v>837</v>
      </c>
      <c r="G105" s="144"/>
      <c r="H105" s="280"/>
      <c r="I105" s="283"/>
      <c r="J105" s="82" t="s">
        <v>43</v>
      </c>
      <c r="K105" s="83">
        <v>0.39</v>
      </c>
      <c r="L105" s="125">
        <v>250</v>
      </c>
      <c r="M105" s="84">
        <v>250</v>
      </c>
      <c r="N105" s="84">
        <v>10</v>
      </c>
      <c r="O105" s="85"/>
      <c r="P105" s="86" t="str">
        <f t="shared" si="6"/>
        <v>-</v>
      </c>
      <c r="Q105" s="87" t="str">
        <f t="shared" si="7"/>
        <v xml:space="preserve">-    € </v>
      </c>
      <c r="R105" s="286"/>
      <c r="S105" s="26"/>
      <c r="T105" s="88"/>
      <c r="U105" s="24"/>
    </row>
    <row r="106" spans="1:21" ht="14.25" customHeight="1">
      <c r="A106" s="26" t="s">
        <v>302</v>
      </c>
      <c r="B106" s="80" t="s">
        <v>301</v>
      </c>
      <c r="C106" s="80" t="s">
        <v>75</v>
      </c>
      <c r="D106" s="81" t="s">
        <v>931</v>
      </c>
      <c r="E106" s="80" t="s">
        <v>302</v>
      </c>
      <c r="F106" s="95" t="s">
        <v>843</v>
      </c>
      <c r="G106" s="145"/>
      <c r="H106" s="281"/>
      <c r="I106" s="284"/>
      <c r="J106" s="82" t="s">
        <v>87</v>
      </c>
      <c r="K106" s="83">
        <v>0.49</v>
      </c>
      <c r="L106" s="125">
        <v>200</v>
      </c>
      <c r="M106" s="84">
        <v>150</v>
      </c>
      <c r="N106" s="84">
        <v>2</v>
      </c>
      <c r="O106" s="85"/>
      <c r="P106" s="86" t="str">
        <f t="shared" si="6"/>
        <v>-</v>
      </c>
      <c r="Q106" s="87" t="str">
        <f t="shared" si="7"/>
        <v xml:space="preserve">-    € </v>
      </c>
      <c r="R106" s="287"/>
      <c r="S106" s="26"/>
      <c r="T106" s="88"/>
      <c r="U106" s="24"/>
    </row>
    <row r="107" spans="1:21" ht="14.25" customHeight="1">
      <c r="A107" s="26" t="s">
        <v>317</v>
      </c>
      <c r="B107" s="80" t="s">
        <v>316</v>
      </c>
      <c r="C107" s="80" t="s">
        <v>77</v>
      </c>
      <c r="D107" s="81" t="s">
        <v>317</v>
      </c>
      <c r="E107" s="80" t="s">
        <v>317</v>
      </c>
      <c r="F107" s="80" t="s">
        <v>837</v>
      </c>
      <c r="G107" s="143" t="s">
        <v>52</v>
      </c>
      <c r="H107" s="279" t="s">
        <v>39</v>
      </c>
      <c r="I107" s="282" t="s">
        <v>77</v>
      </c>
      <c r="J107" s="82" t="s">
        <v>50</v>
      </c>
      <c r="K107" s="83">
        <v>0.19</v>
      </c>
      <c r="L107" s="125">
        <v>800</v>
      </c>
      <c r="M107" s="84">
        <v>800</v>
      </c>
      <c r="N107" s="84">
        <v>5</v>
      </c>
      <c r="O107" s="85"/>
      <c r="P107" s="86" t="str">
        <f t="shared" si="6"/>
        <v>-</v>
      </c>
      <c r="Q107" s="87" t="str">
        <f t="shared" si="7"/>
        <v xml:space="preserve">-    € </v>
      </c>
      <c r="R107" s="285" t="s">
        <v>78</v>
      </c>
      <c r="S107" s="26"/>
      <c r="T107" s="88"/>
      <c r="U107" s="24"/>
    </row>
    <row r="108" spans="1:21" ht="14.25" customHeight="1">
      <c r="A108" s="26" t="s">
        <v>308</v>
      </c>
      <c r="B108" s="80" t="s">
        <v>307</v>
      </c>
      <c r="C108" s="80" t="s">
        <v>77</v>
      </c>
      <c r="D108" s="81" t="s">
        <v>308</v>
      </c>
      <c r="E108" s="80" t="s">
        <v>308</v>
      </c>
      <c r="F108" s="80" t="s">
        <v>837</v>
      </c>
      <c r="G108" s="144"/>
      <c r="H108" s="280"/>
      <c r="I108" s="283"/>
      <c r="J108" s="82" t="s">
        <v>41</v>
      </c>
      <c r="K108" s="83">
        <v>0.26</v>
      </c>
      <c r="L108" s="125">
        <v>500</v>
      </c>
      <c r="M108" s="84">
        <v>500</v>
      </c>
      <c r="N108" s="84">
        <v>8</v>
      </c>
      <c r="O108" s="92"/>
      <c r="P108" s="86" t="str">
        <f t="shared" si="6"/>
        <v>-</v>
      </c>
      <c r="Q108" s="87" t="str">
        <f t="shared" si="7"/>
        <v xml:space="preserve">-    € </v>
      </c>
      <c r="R108" s="286"/>
      <c r="S108" s="26"/>
      <c r="T108" s="88"/>
      <c r="U108" s="24"/>
    </row>
    <row r="109" spans="1:21" ht="14.25" customHeight="1">
      <c r="A109" s="26" t="s">
        <v>311</v>
      </c>
      <c r="B109" s="80" t="s">
        <v>310</v>
      </c>
      <c r="C109" s="80" t="s">
        <v>77</v>
      </c>
      <c r="D109" s="81" t="s">
        <v>311</v>
      </c>
      <c r="E109" s="80" t="s">
        <v>311</v>
      </c>
      <c r="F109" s="80" t="s">
        <v>837</v>
      </c>
      <c r="G109" s="144"/>
      <c r="H109" s="280"/>
      <c r="I109" s="283"/>
      <c r="J109" s="82" t="s">
        <v>43</v>
      </c>
      <c r="K109" s="83">
        <v>0.39</v>
      </c>
      <c r="L109" s="125">
        <v>250</v>
      </c>
      <c r="M109" s="84">
        <v>250</v>
      </c>
      <c r="N109" s="84" t="s">
        <v>869</v>
      </c>
      <c r="O109" s="85"/>
      <c r="P109" s="86" t="str">
        <f t="shared" si="6"/>
        <v>-</v>
      </c>
      <c r="Q109" s="87" t="str">
        <f t="shared" si="7"/>
        <v xml:space="preserve">-    € </v>
      </c>
      <c r="R109" s="286"/>
      <c r="S109" s="26"/>
      <c r="T109" s="88"/>
      <c r="U109" s="24"/>
    </row>
    <row r="110" spans="1:21" ht="14.25" customHeight="1">
      <c r="A110" s="26" t="s">
        <v>314</v>
      </c>
      <c r="B110" s="80" t="s">
        <v>313</v>
      </c>
      <c r="C110" s="80" t="s">
        <v>77</v>
      </c>
      <c r="D110" s="81" t="s">
        <v>932</v>
      </c>
      <c r="E110" s="80" t="s">
        <v>314</v>
      </c>
      <c r="F110" s="95" t="s">
        <v>843</v>
      </c>
      <c r="G110" s="145"/>
      <c r="H110" s="281"/>
      <c r="I110" s="284"/>
      <c r="J110" s="82" t="s">
        <v>87</v>
      </c>
      <c r="K110" s="83">
        <v>0.49</v>
      </c>
      <c r="L110" s="125">
        <v>150</v>
      </c>
      <c r="M110" s="84">
        <v>150</v>
      </c>
      <c r="N110" s="84">
        <v>8</v>
      </c>
      <c r="O110" s="85"/>
      <c r="P110" s="86" t="str">
        <f t="shared" si="6"/>
        <v>-</v>
      </c>
      <c r="Q110" s="87" t="str">
        <f t="shared" si="7"/>
        <v xml:space="preserve">-    € </v>
      </c>
      <c r="R110" s="287"/>
      <c r="S110" s="26"/>
      <c r="T110" s="88"/>
      <c r="U110" s="24"/>
    </row>
    <row r="111" spans="1:21" customFormat="1" ht="14.4">
      <c r="A111" t="s">
        <v>320</v>
      </c>
      <c r="B111" s="97" t="s">
        <v>319</v>
      </c>
      <c r="C111" s="97" t="s">
        <v>79</v>
      </c>
      <c r="D111" s="98"/>
      <c r="E111" s="97" t="s">
        <v>320</v>
      </c>
      <c r="F111" s="97" t="s">
        <v>835</v>
      </c>
      <c r="G111" s="143" t="s">
        <v>38</v>
      </c>
      <c r="H111" s="279" t="s">
        <v>39</v>
      </c>
      <c r="I111" s="282" t="s">
        <v>79</v>
      </c>
      <c r="J111" s="99" t="s">
        <v>54</v>
      </c>
      <c r="K111" s="100">
        <v>0.35</v>
      </c>
      <c r="L111" s="101"/>
      <c r="M111" s="84">
        <v>600</v>
      </c>
      <c r="N111" s="84">
        <v>3</v>
      </c>
      <c r="O111" s="85"/>
      <c r="P111" s="86" t="str">
        <f t="shared" si="6"/>
        <v>-</v>
      </c>
      <c r="Q111" s="87" t="str">
        <f t="shared" si="7"/>
        <v xml:space="preserve">-    € </v>
      </c>
      <c r="R111" s="285" t="s">
        <v>933</v>
      </c>
      <c r="S111" s="26"/>
      <c r="T111" s="88"/>
    </row>
    <row r="112" spans="1:21" customFormat="1" ht="14.4">
      <c r="A112" t="s">
        <v>323</v>
      </c>
      <c r="B112" s="97" t="s">
        <v>322</v>
      </c>
      <c r="C112" s="97" t="s">
        <v>79</v>
      </c>
      <c r="D112" s="98"/>
      <c r="E112" s="97" t="s">
        <v>323</v>
      </c>
      <c r="F112" s="97" t="s">
        <v>835</v>
      </c>
      <c r="G112" s="144"/>
      <c r="H112" s="280"/>
      <c r="I112" s="283" t="s">
        <v>79</v>
      </c>
      <c r="J112" s="99" t="s">
        <v>104</v>
      </c>
      <c r="K112" s="100">
        <v>0.47</v>
      </c>
      <c r="L112" s="101"/>
      <c r="M112" s="84">
        <v>300</v>
      </c>
      <c r="N112" s="84">
        <v>2</v>
      </c>
      <c r="O112" s="85"/>
      <c r="P112" s="86" t="str">
        <f t="shared" si="6"/>
        <v>-</v>
      </c>
      <c r="Q112" s="87" t="str">
        <f t="shared" si="7"/>
        <v xml:space="preserve">-    € </v>
      </c>
      <c r="R112" s="286"/>
      <c r="S112" s="26"/>
      <c r="T112" s="88"/>
    </row>
    <row r="113" spans="1:21" customFormat="1" ht="14.4">
      <c r="A113" t="s">
        <v>326</v>
      </c>
      <c r="B113" s="97" t="s">
        <v>325</v>
      </c>
      <c r="C113" s="97" t="s">
        <v>79</v>
      </c>
      <c r="D113" s="98"/>
      <c r="E113" s="97" t="s">
        <v>326</v>
      </c>
      <c r="F113" s="97" t="s">
        <v>835</v>
      </c>
      <c r="G113" s="144"/>
      <c r="H113" s="280"/>
      <c r="I113" s="284" t="s">
        <v>79</v>
      </c>
      <c r="J113" s="99" t="s">
        <v>103</v>
      </c>
      <c r="K113" s="100">
        <v>0.26</v>
      </c>
      <c r="L113" s="101"/>
      <c r="M113" s="84">
        <v>800</v>
      </c>
      <c r="N113" s="84">
        <v>0.75</v>
      </c>
      <c r="O113" s="85"/>
      <c r="P113" s="86" t="str">
        <f t="shared" si="6"/>
        <v>-</v>
      </c>
      <c r="Q113" s="87" t="str">
        <f t="shared" si="7"/>
        <v xml:space="preserve">-    € </v>
      </c>
      <c r="R113" s="287"/>
      <c r="S113" s="26"/>
      <c r="T113" s="88"/>
    </row>
    <row r="114" spans="1:21" ht="14.25" customHeight="1">
      <c r="A114" s="26" t="s">
        <v>934</v>
      </c>
      <c r="B114" s="80" t="s">
        <v>798</v>
      </c>
      <c r="C114" s="80" t="s">
        <v>80</v>
      </c>
      <c r="D114" s="81" t="s">
        <v>934</v>
      </c>
      <c r="E114" s="80" t="s">
        <v>934</v>
      </c>
      <c r="F114" s="80" t="s">
        <v>837</v>
      </c>
      <c r="G114" s="143" t="s">
        <v>44</v>
      </c>
      <c r="H114" s="279" t="s">
        <v>45</v>
      </c>
      <c r="I114" s="282" t="s">
        <v>80</v>
      </c>
      <c r="J114" s="89" t="s">
        <v>50</v>
      </c>
      <c r="K114" s="90">
        <v>0.17</v>
      </c>
      <c r="L114" s="125">
        <v>800</v>
      </c>
      <c r="M114" s="91">
        <v>800</v>
      </c>
      <c r="N114" s="84">
        <v>0</v>
      </c>
      <c r="O114" s="92"/>
      <c r="P114" s="93" t="str">
        <f t="shared" si="6"/>
        <v>-</v>
      </c>
      <c r="Q114" s="94" t="str">
        <f t="shared" si="7"/>
        <v xml:space="preserve">-    € </v>
      </c>
      <c r="R114" s="285" t="s">
        <v>81</v>
      </c>
      <c r="S114" s="26"/>
      <c r="T114" s="88"/>
      <c r="U114" s="24"/>
    </row>
    <row r="115" spans="1:21" ht="14.25" customHeight="1">
      <c r="A115" s="26" t="s">
        <v>936</v>
      </c>
      <c r="B115" s="80" t="s">
        <v>935</v>
      </c>
      <c r="C115" s="80" t="s">
        <v>80</v>
      </c>
      <c r="D115" s="81" t="s">
        <v>936</v>
      </c>
      <c r="E115" s="80" t="s">
        <v>936</v>
      </c>
      <c r="F115" s="80" t="s">
        <v>837</v>
      </c>
      <c r="G115" s="144"/>
      <c r="H115" s="280"/>
      <c r="I115" s="283"/>
      <c r="J115" s="89" t="s">
        <v>41</v>
      </c>
      <c r="K115" s="90">
        <v>0.23</v>
      </c>
      <c r="L115" s="125">
        <v>500</v>
      </c>
      <c r="M115" s="91">
        <v>500</v>
      </c>
      <c r="N115" s="84">
        <v>0</v>
      </c>
      <c r="O115" s="92"/>
      <c r="P115" s="93" t="str">
        <f t="shared" si="6"/>
        <v>-</v>
      </c>
      <c r="Q115" s="94" t="str">
        <f t="shared" si="7"/>
        <v xml:space="preserve">-    € </v>
      </c>
      <c r="R115" s="286"/>
      <c r="S115" s="26"/>
      <c r="T115" s="88"/>
      <c r="U115" s="24"/>
    </row>
    <row r="116" spans="1:21" ht="14.25" customHeight="1">
      <c r="A116" s="26" t="s">
        <v>938</v>
      </c>
      <c r="B116" s="80" t="s">
        <v>937</v>
      </c>
      <c r="C116" s="80" t="s">
        <v>80</v>
      </c>
      <c r="D116" s="81"/>
      <c r="E116" s="80" t="s">
        <v>938</v>
      </c>
      <c r="F116" s="80" t="s">
        <v>835</v>
      </c>
      <c r="G116" s="144"/>
      <c r="H116" s="280"/>
      <c r="I116" s="283"/>
      <c r="J116" s="89" t="s">
        <v>43</v>
      </c>
      <c r="K116" s="90">
        <v>0.34</v>
      </c>
      <c r="L116" s="84"/>
      <c r="M116" s="91">
        <v>300</v>
      </c>
      <c r="N116" s="84">
        <v>0</v>
      </c>
      <c r="O116" s="92"/>
      <c r="P116" s="93" t="str">
        <f t="shared" si="6"/>
        <v>-</v>
      </c>
      <c r="Q116" s="94" t="str">
        <f t="shared" si="7"/>
        <v xml:space="preserve">-    € </v>
      </c>
      <c r="R116" s="286"/>
      <c r="S116" s="26"/>
      <c r="T116" s="88"/>
      <c r="U116" s="24"/>
    </row>
    <row r="117" spans="1:21" s="107" customFormat="1" ht="14.25" customHeight="1">
      <c r="A117" s="102" t="s">
        <v>329</v>
      </c>
      <c r="B117" s="80" t="s">
        <v>328</v>
      </c>
      <c r="C117" s="80" t="s">
        <v>80</v>
      </c>
      <c r="D117" s="81" t="s">
        <v>329</v>
      </c>
      <c r="E117" s="80" t="s">
        <v>329</v>
      </c>
      <c r="F117" s="80"/>
      <c r="G117" s="145"/>
      <c r="H117" s="281"/>
      <c r="I117" s="284"/>
      <c r="J117" s="82" t="s">
        <v>87</v>
      </c>
      <c r="K117" s="83">
        <v>0.36</v>
      </c>
      <c r="L117" s="84">
        <v>200</v>
      </c>
      <c r="M117" s="84">
        <v>200</v>
      </c>
      <c r="N117" s="84">
        <v>1</v>
      </c>
      <c r="O117" s="85"/>
      <c r="P117" s="86" t="str">
        <f t="shared" si="6"/>
        <v>-</v>
      </c>
      <c r="Q117" s="87" t="str">
        <f t="shared" si="7"/>
        <v xml:space="preserve">-    € </v>
      </c>
      <c r="R117" s="287"/>
      <c r="S117" s="26"/>
      <c r="T117" s="88"/>
    </row>
    <row r="118" spans="1:21" ht="14.25" customHeight="1">
      <c r="A118" s="26" t="s">
        <v>336</v>
      </c>
      <c r="B118" s="80" t="s">
        <v>335</v>
      </c>
      <c r="C118" s="80" t="s">
        <v>332</v>
      </c>
      <c r="D118" s="81" t="s">
        <v>336</v>
      </c>
      <c r="E118" s="80" t="s">
        <v>336</v>
      </c>
      <c r="F118" s="80" t="s">
        <v>837</v>
      </c>
      <c r="G118" s="143" t="s">
        <v>98</v>
      </c>
      <c r="H118" s="279" t="s">
        <v>91</v>
      </c>
      <c r="I118" s="282" t="s">
        <v>332</v>
      </c>
      <c r="J118" s="82" t="s">
        <v>50</v>
      </c>
      <c r="K118" s="83">
        <v>0.25</v>
      </c>
      <c r="L118" s="82">
        <v>700</v>
      </c>
      <c r="M118" s="84">
        <v>700</v>
      </c>
      <c r="N118" s="84">
        <v>1</v>
      </c>
      <c r="O118" s="85"/>
      <c r="P118" s="86" t="str">
        <f t="shared" si="6"/>
        <v>-</v>
      </c>
      <c r="Q118" s="87" t="str">
        <f t="shared" si="7"/>
        <v xml:space="preserve">-    € </v>
      </c>
      <c r="R118" s="285" t="s">
        <v>939</v>
      </c>
      <c r="S118" s="26"/>
      <c r="T118" s="88"/>
      <c r="U118" s="24"/>
    </row>
    <row r="119" spans="1:21" ht="14.25" customHeight="1">
      <c r="A119" s="26" t="s">
        <v>333</v>
      </c>
      <c r="B119" s="80" t="s">
        <v>331</v>
      </c>
      <c r="C119" s="80" t="s">
        <v>332</v>
      </c>
      <c r="D119" s="81" t="s">
        <v>333</v>
      </c>
      <c r="E119" s="80" t="s">
        <v>333</v>
      </c>
      <c r="F119" s="80" t="s">
        <v>837</v>
      </c>
      <c r="G119" s="144"/>
      <c r="H119" s="280"/>
      <c r="I119" s="283"/>
      <c r="J119" s="82" t="s">
        <v>41</v>
      </c>
      <c r="K119" s="83">
        <v>0.29000000000000004</v>
      </c>
      <c r="L119" s="82">
        <v>500</v>
      </c>
      <c r="M119" s="84">
        <v>500</v>
      </c>
      <c r="N119" s="84">
        <v>2</v>
      </c>
      <c r="O119" s="85"/>
      <c r="P119" s="86" t="str">
        <f t="shared" si="6"/>
        <v>-</v>
      </c>
      <c r="Q119" s="87" t="str">
        <f t="shared" si="7"/>
        <v xml:space="preserve">-    € </v>
      </c>
      <c r="R119" s="286"/>
      <c r="S119" s="26"/>
      <c r="T119" s="88"/>
      <c r="U119" s="24"/>
    </row>
    <row r="120" spans="1:21" ht="14.25" customHeight="1">
      <c r="A120" s="26" t="s">
        <v>941</v>
      </c>
      <c r="B120" s="80" t="s">
        <v>940</v>
      </c>
      <c r="C120" s="80" t="s">
        <v>332</v>
      </c>
      <c r="D120" s="81" t="s">
        <v>941</v>
      </c>
      <c r="E120" s="80" t="s">
        <v>941</v>
      </c>
      <c r="F120" s="80" t="s">
        <v>837</v>
      </c>
      <c r="G120" s="145"/>
      <c r="H120" s="281"/>
      <c r="I120" s="284"/>
      <c r="J120" s="89" t="s">
        <v>43</v>
      </c>
      <c r="K120" s="90">
        <v>0.43</v>
      </c>
      <c r="L120" s="82">
        <v>250</v>
      </c>
      <c r="M120" s="91">
        <v>250</v>
      </c>
      <c r="N120" s="84">
        <v>0</v>
      </c>
      <c r="O120" s="92"/>
      <c r="P120" s="93" t="str">
        <f t="shared" si="6"/>
        <v>-</v>
      </c>
      <c r="Q120" s="94" t="str">
        <f t="shared" si="7"/>
        <v xml:space="preserve">-    € </v>
      </c>
      <c r="R120" s="287"/>
      <c r="S120" s="26"/>
      <c r="T120" s="88"/>
      <c r="U120" s="24"/>
    </row>
    <row r="121" spans="1:21" ht="14.25" customHeight="1">
      <c r="A121" s="26" t="s">
        <v>345</v>
      </c>
      <c r="B121" s="80" t="s">
        <v>344</v>
      </c>
      <c r="C121" s="80" t="s">
        <v>82</v>
      </c>
      <c r="D121" s="81"/>
      <c r="E121" s="80" t="s">
        <v>345</v>
      </c>
      <c r="F121" s="80" t="s">
        <v>835</v>
      </c>
      <c r="G121" s="143" t="s">
        <v>48</v>
      </c>
      <c r="H121" s="279" t="s">
        <v>58</v>
      </c>
      <c r="I121" s="282" t="s">
        <v>82</v>
      </c>
      <c r="J121" s="82" t="s">
        <v>50</v>
      </c>
      <c r="K121" s="83">
        <v>0.2</v>
      </c>
      <c r="L121" s="84"/>
      <c r="M121" s="84">
        <v>900</v>
      </c>
      <c r="N121" s="84">
        <v>4</v>
      </c>
      <c r="O121" s="85"/>
      <c r="P121" s="86" t="str">
        <f t="shared" si="6"/>
        <v>-</v>
      </c>
      <c r="Q121" s="87" t="str">
        <f t="shared" si="7"/>
        <v xml:space="preserve">-    € </v>
      </c>
      <c r="R121" s="285" t="s">
        <v>83</v>
      </c>
      <c r="S121" s="26"/>
      <c r="T121" s="88"/>
      <c r="U121" s="24"/>
    </row>
    <row r="122" spans="1:21" ht="14.25" customHeight="1">
      <c r="A122" s="26" t="s">
        <v>339</v>
      </c>
      <c r="B122" s="80" t="s">
        <v>338</v>
      </c>
      <c r="C122" s="80" t="s">
        <v>82</v>
      </c>
      <c r="D122" s="81" t="s">
        <v>339</v>
      </c>
      <c r="E122" s="80" t="s">
        <v>339</v>
      </c>
      <c r="F122" s="80" t="s">
        <v>837</v>
      </c>
      <c r="G122" s="144"/>
      <c r="H122" s="280"/>
      <c r="I122" s="283"/>
      <c r="J122" s="82" t="s">
        <v>41</v>
      </c>
      <c r="K122" s="83">
        <v>0.24000000000000002</v>
      </c>
      <c r="L122" s="84">
        <v>500</v>
      </c>
      <c r="M122" s="84">
        <v>600</v>
      </c>
      <c r="N122" s="84" t="s">
        <v>869</v>
      </c>
      <c r="O122" s="92"/>
      <c r="P122" s="86" t="str">
        <f t="shared" si="6"/>
        <v>-</v>
      </c>
      <c r="Q122" s="87" t="str">
        <f t="shared" si="7"/>
        <v xml:space="preserve">-    € </v>
      </c>
      <c r="R122" s="286"/>
      <c r="S122" s="26"/>
      <c r="T122" s="88"/>
      <c r="U122" s="24"/>
    </row>
    <row r="123" spans="1:21" ht="14.25" customHeight="1">
      <c r="A123" s="26" t="s">
        <v>342</v>
      </c>
      <c r="B123" s="80" t="s">
        <v>341</v>
      </c>
      <c r="C123" s="80" t="s">
        <v>82</v>
      </c>
      <c r="D123" s="81" t="s">
        <v>342</v>
      </c>
      <c r="E123" s="80" t="s">
        <v>342</v>
      </c>
      <c r="F123" s="80" t="s">
        <v>837</v>
      </c>
      <c r="G123" s="145"/>
      <c r="H123" s="281"/>
      <c r="I123" s="284"/>
      <c r="J123" s="82" t="s">
        <v>43</v>
      </c>
      <c r="K123" s="83">
        <v>0.41000000000000003</v>
      </c>
      <c r="L123" s="84">
        <v>250</v>
      </c>
      <c r="M123" s="84">
        <v>250</v>
      </c>
      <c r="N123" s="84">
        <v>6</v>
      </c>
      <c r="O123" s="85"/>
      <c r="P123" s="86" t="str">
        <f t="shared" si="6"/>
        <v>-</v>
      </c>
      <c r="Q123" s="87" t="str">
        <f t="shared" si="7"/>
        <v xml:space="preserve">-    € </v>
      </c>
      <c r="R123" s="287"/>
      <c r="S123" s="26"/>
      <c r="T123" s="88"/>
      <c r="U123" s="24"/>
    </row>
    <row r="124" spans="1:21" ht="14.25" customHeight="1">
      <c r="A124" s="26" t="s">
        <v>354</v>
      </c>
      <c r="B124" s="80" t="s">
        <v>353</v>
      </c>
      <c r="C124" s="80" t="s">
        <v>85</v>
      </c>
      <c r="D124" s="81" t="s">
        <v>354</v>
      </c>
      <c r="E124" s="80" t="s">
        <v>354</v>
      </c>
      <c r="F124" s="80" t="s">
        <v>837</v>
      </c>
      <c r="G124" s="143" t="s">
        <v>48</v>
      </c>
      <c r="H124" s="279" t="s">
        <v>84</v>
      </c>
      <c r="I124" s="282" t="s">
        <v>85</v>
      </c>
      <c r="J124" s="82" t="s">
        <v>50</v>
      </c>
      <c r="K124" s="83">
        <v>0.14000000000000001</v>
      </c>
      <c r="L124" s="125">
        <v>800</v>
      </c>
      <c r="M124" s="84">
        <v>800</v>
      </c>
      <c r="N124" s="84">
        <v>4</v>
      </c>
      <c r="O124" s="85"/>
      <c r="P124" s="86" t="str">
        <f t="shared" si="6"/>
        <v>-</v>
      </c>
      <c r="Q124" s="87" t="str">
        <f t="shared" si="7"/>
        <v xml:space="preserve">-    € </v>
      </c>
      <c r="R124" s="285" t="s">
        <v>86</v>
      </c>
      <c r="S124" s="26"/>
      <c r="T124" s="88"/>
      <c r="U124" s="24"/>
    </row>
    <row r="125" spans="1:21" ht="14.25" customHeight="1">
      <c r="A125" s="26" t="s">
        <v>348</v>
      </c>
      <c r="B125" s="80" t="s">
        <v>347</v>
      </c>
      <c r="C125" s="80" t="s">
        <v>85</v>
      </c>
      <c r="D125" s="81" t="s">
        <v>942</v>
      </c>
      <c r="E125" s="80" t="s">
        <v>348</v>
      </c>
      <c r="F125" s="95" t="s">
        <v>843</v>
      </c>
      <c r="G125" s="144"/>
      <c r="H125" s="280"/>
      <c r="I125" s="283"/>
      <c r="J125" s="82" t="s">
        <v>41</v>
      </c>
      <c r="K125" s="83">
        <v>0.19</v>
      </c>
      <c r="L125" s="125">
        <v>500</v>
      </c>
      <c r="M125" s="84">
        <v>500</v>
      </c>
      <c r="N125" s="84" t="s">
        <v>869</v>
      </c>
      <c r="O125" s="85"/>
      <c r="P125" s="86" t="str">
        <f t="shared" si="6"/>
        <v>-</v>
      </c>
      <c r="Q125" s="87" t="str">
        <f t="shared" si="7"/>
        <v xml:space="preserve">-    € </v>
      </c>
      <c r="R125" s="286"/>
      <c r="S125" s="26"/>
      <c r="T125" s="88"/>
      <c r="U125" s="24"/>
    </row>
    <row r="126" spans="1:21" s="118" customFormat="1" ht="14.25" customHeight="1">
      <c r="A126" s="26" t="s">
        <v>351</v>
      </c>
      <c r="B126" s="80" t="s">
        <v>350</v>
      </c>
      <c r="C126" s="80" t="s">
        <v>85</v>
      </c>
      <c r="D126" s="81" t="s">
        <v>943</v>
      </c>
      <c r="E126" s="80" t="s">
        <v>351</v>
      </c>
      <c r="F126" s="95" t="s">
        <v>843</v>
      </c>
      <c r="G126" s="144"/>
      <c r="H126" s="280"/>
      <c r="I126" s="283"/>
      <c r="J126" s="126" t="s">
        <v>43</v>
      </c>
      <c r="K126" s="127">
        <v>0.36</v>
      </c>
      <c r="L126" s="125">
        <v>250</v>
      </c>
      <c r="M126" s="128">
        <v>300</v>
      </c>
      <c r="N126" s="84">
        <v>2</v>
      </c>
      <c r="O126" s="92"/>
      <c r="P126" s="86" t="str">
        <f t="shared" si="6"/>
        <v>-</v>
      </c>
      <c r="Q126" s="87" t="str">
        <f t="shared" si="7"/>
        <v xml:space="preserve">-    € </v>
      </c>
      <c r="R126" s="286"/>
      <c r="S126" s="26"/>
      <c r="T126" s="88"/>
    </row>
    <row r="127" spans="1:21" s="118" customFormat="1" ht="14.25" customHeight="1">
      <c r="A127" s="26" t="s">
        <v>944</v>
      </c>
      <c r="B127" s="80" t="s">
        <v>799</v>
      </c>
      <c r="C127" s="80" t="s">
        <v>85</v>
      </c>
      <c r="D127" s="81" t="s">
        <v>944</v>
      </c>
      <c r="E127" s="80" t="s">
        <v>944</v>
      </c>
      <c r="F127" s="80" t="s">
        <v>837</v>
      </c>
      <c r="G127" s="145"/>
      <c r="H127" s="281"/>
      <c r="I127" s="284"/>
      <c r="J127" s="89" t="s">
        <v>87</v>
      </c>
      <c r="K127" s="90">
        <v>0.46</v>
      </c>
      <c r="L127" s="125">
        <v>150</v>
      </c>
      <c r="M127" s="91">
        <v>200</v>
      </c>
      <c r="N127" s="84">
        <v>0</v>
      </c>
      <c r="O127" s="92"/>
      <c r="P127" s="93" t="str">
        <f t="shared" si="6"/>
        <v>-</v>
      </c>
      <c r="Q127" s="94" t="str">
        <f t="shared" si="7"/>
        <v xml:space="preserve">-    € </v>
      </c>
      <c r="R127" s="287"/>
      <c r="S127" s="26"/>
      <c r="T127" s="88"/>
    </row>
    <row r="128" spans="1:21" ht="14.25" customHeight="1">
      <c r="A128" s="26" t="s">
        <v>946</v>
      </c>
      <c r="B128" s="80" t="s">
        <v>945</v>
      </c>
      <c r="C128" s="80" t="s">
        <v>88</v>
      </c>
      <c r="D128" s="81" t="s">
        <v>946</v>
      </c>
      <c r="E128" s="80" t="s">
        <v>946</v>
      </c>
      <c r="F128" s="80" t="s">
        <v>837</v>
      </c>
      <c r="G128" s="143" t="s">
        <v>48</v>
      </c>
      <c r="H128" s="279" t="s">
        <v>39</v>
      </c>
      <c r="I128" s="282" t="s">
        <v>88</v>
      </c>
      <c r="J128" s="89" t="s">
        <v>50</v>
      </c>
      <c r="K128" s="90">
        <v>0.14000000000000001</v>
      </c>
      <c r="L128" s="125">
        <v>800</v>
      </c>
      <c r="M128" s="91">
        <v>800</v>
      </c>
      <c r="N128" s="84">
        <v>0</v>
      </c>
      <c r="O128" s="92"/>
      <c r="P128" s="93" t="str">
        <f t="shared" si="6"/>
        <v>-</v>
      </c>
      <c r="Q128" s="94" t="str">
        <f t="shared" si="7"/>
        <v xml:space="preserve">-    € </v>
      </c>
      <c r="R128" s="285" t="s">
        <v>947</v>
      </c>
      <c r="S128" s="26"/>
      <c r="T128" s="88"/>
      <c r="U128" s="24"/>
    </row>
    <row r="129" spans="1:21" ht="14.25" customHeight="1">
      <c r="A129" s="26" t="s">
        <v>357</v>
      </c>
      <c r="B129" s="80" t="s">
        <v>356</v>
      </c>
      <c r="C129" s="80" t="s">
        <v>88</v>
      </c>
      <c r="D129" s="81" t="s">
        <v>357</v>
      </c>
      <c r="E129" s="80" t="s">
        <v>357</v>
      </c>
      <c r="F129" s="80" t="s">
        <v>837</v>
      </c>
      <c r="G129" s="144"/>
      <c r="H129" s="280"/>
      <c r="I129" s="283"/>
      <c r="J129" s="82" t="s">
        <v>41</v>
      </c>
      <c r="K129" s="83">
        <v>0.2</v>
      </c>
      <c r="L129" s="125">
        <v>600</v>
      </c>
      <c r="M129" s="84">
        <v>600</v>
      </c>
      <c r="N129" s="84">
        <v>5</v>
      </c>
      <c r="O129" s="85"/>
      <c r="P129" s="86" t="str">
        <f>IF(O129="","-",O129*M129)</f>
        <v>-</v>
      </c>
      <c r="Q129" s="87" t="str">
        <f t="shared" si="7"/>
        <v xml:space="preserve">-    € </v>
      </c>
      <c r="R129" s="286"/>
      <c r="S129" s="26"/>
      <c r="T129" s="88"/>
      <c r="U129" s="24"/>
    </row>
    <row r="130" spans="1:21" s="107" customFormat="1" ht="14.25" customHeight="1">
      <c r="A130" s="102" t="s">
        <v>950</v>
      </c>
      <c r="B130" s="103" t="s">
        <v>948</v>
      </c>
      <c r="C130" s="103" t="s">
        <v>88</v>
      </c>
      <c r="D130" s="104" t="s">
        <v>949</v>
      </c>
      <c r="E130" s="80" t="s">
        <v>950</v>
      </c>
      <c r="F130" s="103"/>
      <c r="G130" s="144"/>
      <c r="H130" s="280"/>
      <c r="I130" s="283"/>
      <c r="J130" s="89" t="s">
        <v>43</v>
      </c>
      <c r="K130" s="90">
        <v>0.34</v>
      </c>
      <c r="L130" s="129">
        <v>250</v>
      </c>
      <c r="M130" s="91">
        <v>250</v>
      </c>
      <c r="N130" s="84">
        <v>0</v>
      </c>
      <c r="O130" s="92"/>
      <c r="P130" s="93" t="str">
        <f>IF(O130="","-",O130*L130)</f>
        <v>-</v>
      </c>
      <c r="Q130" s="94" t="str">
        <f t="shared" si="7"/>
        <v xml:space="preserve">-    € </v>
      </c>
      <c r="R130" s="286"/>
      <c r="S130" s="26"/>
      <c r="T130" s="88"/>
    </row>
    <row r="131" spans="1:21" ht="14.25" customHeight="1">
      <c r="A131" s="26" t="s">
        <v>951</v>
      </c>
      <c r="B131" s="80" t="s">
        <v>800</v>
      </c>
      <c r="C131" s="80" t="s">
        <v>88</v>
      </c>
      <c r="D131" s="81" t="s">
        <v>951</v>
      </c>
      <c r="E131" s="80" t="s">
        <v>951</v>
      </c>
      <c r="F131" s="80" t="s">
        <v>837</v>
      </c>
      <c r="G131" s="145"/>
      <c r="H131" s="281"/>
      <c r="I131" s="284"/>
      <c r="J131" s="89" t="s">
        <v>87</v>
      </c>
      <c r="K131" s="90">
        <v>0.38</v>
      </c>
      <c r="L131" s="125">
        <v>200</v>
      </c>
      <c r="M131" s="91">
        <v>200</v>
      </c>
      <c r="N131" s="84">
        <v>0</v>
      </c>
      <c r="O131" s="92"/>
      <c r="P131" s="93" t="str">
        <f>IF(O131="","-",O131*M131)</f>
        <v>-</v>
      </c>
      <c r="Q131" s="94" t="str">
        <f t="shared" si="7"/>
        <v xml:space="preserve">-    € </v>
      </c>
      <c r="R131" s="287"/>
      <c r="S131" s="26"/>
      <c r="T131" s="88"/>
      <c r="U131" s="24"/>
    </row>
    <row r="132" spans="1:21" s="107" customFormat="1" ht="14.25" customHeight="1">
      <c r="A132" s="102" t="s">
        <v>952</v>
      </c>
      <c r="B132" s="103" t="s">
        <v>801</v>
      </c>
      <c r="C132" s="103" t="s">
        <v>89</v>
      </c>
      <c r="D132" s="104" t="s">
        <v>952</v>
      </c>
      <c r="E132" s="103" t="str">
        <f>D132</f>
        <v>87-17-0032</v>
      </c>
      <c r="F132" s="103" t="s">
        <v>857</v>
      </c>
      <c r="G132" s="146" t="s">
        <v>48</v>
      </c>
      <c r="H132" s="275" t="s">
        <v>45</v>
      </c>
      <c r="I132" s="277" t="s">
        <v>89</v>
      </c>
      <c r="J132" s="89" t="s">
        <v>41</v>
      </c>
      <c r="K132" s="90">
        <v>0.26</v>
      </c>
      <c r="L132" s="105">
        <v>500</v>
      </c>
      <c r="M132" s="91">
        <v>500</v>
      </c>
      <c r="N132" s="84">
        <v>0</v>
      </c>
      <c r="O132" s="106"/>
      <c r="P132" s="93" t="str">
        <f>IF(O132="","-",O132*L132)</f>
        <v>-</v>
      </c>
      <c r="Q132" s="94" t="str">
        <f t="shared" si="7"/>
        <v xml:space="preserve">-    € </v>
      </c>
      <c r="R132" s="297" t="s">
        <v>90</v>
      </c>
      <c r="S132" s="26"/>
      <c r="T132" s="88"/>
    </row>
    <row r="133" spans="1:21" s="107" customFormat="1" ht="14.25" customHeight="1">
      <c r="A133" s="102" t="s">
        <v>954</v>
      </c>
      <c r="B133" s="103" t="s">
        <v>953</v>
      </c>
      <c r="C133" s="103" t="s">
        <v>89</v>
      </c>
      <c r="D133" s="104" t="s">
        <v>954</v>
      </c>
      <c r="E133" s="103" t="str">
        <f>D133</f>
        <v>87-17-0033</v>
      </c>
      <c r="F133" s="103" t="s">
        <v>857</v>
      </c>
      <c r="G133" s="148"/>
      <c r="H133" s="276"/>
      <c r="I133" s="278"/>
      <c r="J133" s="89" t="s">
        <v>43</v>
      </c>
      <c r="K133" s="90">
        <v>0.39</v>
      </c>
      <c r="L133" s="105">
        <v>250</v>
      </c>
      <c r="M133" s="91">
        <v>250</v>
      </c>
      <c r="N133" s="84">
        <v>0</v>
      </c>
      <c r="O133" s="106"/>
      <c r="P133" s="93" t="str">
        <f>IF(O133="","-",O133*L133)</f>
        <v>-</v>
      </c>
      <c r="Q133" s="94" t="str">
        <f t="shared" si="7"/>
        <v xml:space="preserve">-    € </v>
      </c>
      <c r="R133" s="298"/>
      <c r="S133" s="26"/>
      <c r="T133" s="88"/>
    </row>
    <row r="134" spans="1:21" s="107" customFormat="1" ht="15" customHeight="1">
      <c r="A134" s="102" t="s">
        <v>957</v>
      </c>
      <c r="B134" s="103" t="s">
        <v>955</v>
      </c>
      <c r="C134" s="103" t="s">
        <v>956</v>
      </c>
      <c r="D134" s="104" t="s">
        <v>957</v>
      </c>
      <c r="E134" s="103" t="str">
        <f t="shared" ref="E134:E136" si="8">D134</f>
        <v>87-98-0004</v>
      </c>
      <c r="F134" s="103" t="s">
        <v>857</v>
      </c>
      <c r="G134" s="146" t="s">
        <v>958</v>
      </c>
      <c r="H134" s="275" t="s">
        <v>45</v>
      </c>
      <c r="I134" s="277" t="s">
        <v>956</v>
      </c>
      <c r="J134" s="89" t="s">
        <v>50</v>
      </c>
      <c r="K134" s="90">
        <v>0.29000000000000004</v>
      </c>
      <c r="L134" s="105">
        <v>800</v>
      </c>
      <c r="M134" s="91">
        <v>800</v>
      </c>
      <c r="N134" s="84">
        <v>0</v>
      </c>
      <c r="O134" s="106"/>
      <c r="P134" s="93" t="str">
        <f>IF(O134="","-",O134*L134)</f>
        <v>-</v>
      </c>
      <c r="Q134" s="94" t="str">
        <f t="shared" si="7"/>
        <v xml:space="preserve">-    € </v>
      </c>
      <c r="R134" s="297" t="s">
        <v>959</v>
      </c>
      <c r="S134" s="26"/>
      <c r="T134" s="88"/>
    </row>
    <row r="135" spans="1:21" s="107" customFormat="1" ht="14.25" customHeight="1">
      <c r="A135" s="102" t="s">
        <v>961</v>
      </c>
      <c r="B135" s="103" t="s">
        <v>960</v>
      </c>
      <c r="C135" s="103" t="s">
        <v>956</v>
      </c>
      <c r="D135" s="104" t="s">
        <v>961</v>
      </c>
      <c r="E135" s="103" t="str">
        <f t="shared" si="8"/>
        <v>87-98-0005</v>
      </c>
      <c r="F135" s="103" t="s">
        <v>857</v>
      </c>
      <c r="G135" s="147"/>
      <c r="H135" s="299"/>
      <c r="I135" s="300"/>
      <c r="J135" s="89" t="s">
        <v>41</v>
      </c>
      <c r="K135" s="90">
        <v>0.36</v>
      </c>
      <c r="L135" s="105">
        <v>500</v>
      </c>
      <c r="M135" s="91">
        <v>500</v>
      </c>
      <c r="N135" s="84">
        <v>0</v>
      </c>
      <c r="O135" s="106"/>
      <c r="P135" s="93" t="str">
        <f>IF(O135="","-",O135*L135)</f>
        <v>-</v>
      </c>
      <c r="Q135" s="94" t="str">
        <f t="shared" si="7"/>
        <v xml:space="preserve">-    € </v>
      </c>
      <c r="R135" s="301"/>
      <c r="S135" s="26"/>
      <c r="T135" s="88"/>
    </row>
    <row r="136" spans="1:21" s="107" customFormat="1" ht="14.25" customHeight="1">
      <c r="A136" s="102" t="s">
        <v>963</v>
      </c>
      <c r="B136" s="103" t="s">
        <v>962</v>
      </c>
      <c r="C136" s="103" t="s">
        <v>956</v>
      </c>
      <c r="D136" s="104" t="s">
        <v>963</v>
      </c>
      <c r="E136" s="103" t="str">
        <f t="shared" si="8"/>
        <v>87-98-0006</v>
      </c>
      <c r="F136" s="103" t="s">
        <v>857</v>
      </c>
      <c r="G136" s="148"/>
      <c r="H136" s="276"/>
      <c r="I136" s="278"/>
      <c r="J136" s="89" t="s">
        <v>43</v>
      </c>
      <c r="K136" s="90">
        <v>0.44</v>
      </c>
      <c r="L136" s="105">
        <v>250</v>
      </c>
      <c r="M136" s="91">
        <v>250</v>
      </c>
      <c r="N136" s="84">
        <v>0</v>
      </c>
      <c r="O136" s="106"/>
      <c r="P136" s="93" t="str">
        <f>IF(O136="","-",O136*L136)</f>
        <v>-</v>
      </c>
      <c r="Q136" s="94" t="str">
        <f t="shared" si="7"/>
        <v xml:space="preserve">-    € </v>
      </c>
      <c r="R136" s="298"/>
      <c r="S136" s="26"/>
      <c r="T136" s="88"/>
    </row>
    <row r="137" spans="1:21" ht="14.25" customHeight="1">
      <c r="A137" s="26" t="s">
        <v>363</v>
      </c>
      <c r="B137" s="80" t="s">
        <v>362</v>
      </c>
      <c r="C137" s="80" t="s">
        <v>92</v>
      </c>
      <c r="D137" s="81" t="s">
        <v>964</v>
      </c>
      <c r="E137" s="80" t="s">
        <v>363</v>
      </c>
      <c r="F137" s="95" t="s">
        <v>843</v>
      </c>
      <c r="G137" s="143" t="s">
        <v>48</v>
      </c>
      <c r="H137" s="279" t="s">
        <v>91</v>
      </c>
      <c r="I137" s="282" t="s">
        <v>92</v>
      </c>
      <c r="J137" s="82" t="s">
        <v>50</v>
      </c>
      <c r="K137" s="83">
        <v>0.25</v>
      </c>
      <c r="L137" s="82">
        <v>700</v>
      </c>
      <c r="M137" s="84">
        <v>800</v>
      </c>
      <c r="N137" s="84">
        <v>1</v>
      </c>
      <c r="O137" s="85"/>
      <c r="P137" s="86" t="str">
        <f t="shared" ref="P137:P167" si="9">IF(O137="","-",O137*M137)</f>
        <v>-</v>
      </c>
      <c r="Q137" s="87" t="str">
        <f t="shared" si="7"/>
        <v xml:space="preserve">-    € </v>
      </c>
      <c r="R137" s="285" t="s">
        <v>93</v>
      </c>
      <c r="S137" s="26"/>
      <c r="T137" s="88"/>
      <c r="U137" s="24"/>
    </row>
    <row r="138" spans="1:21" ht="14.25" customHeight="1">
      <c r="A138" s="26" t="s">
        <v>360</v>
      </c>
      <c r="B138" s="80" t="s">
        <v>359</v>
      </c>
      <c r="C138" s="80" t="s">
        <v>92</v>
      </c>
      <c r="D138" s="81" t="s">
        <v>965</v>
      </c>
      <c r="E138" s="80" t="s">
        <v>360</v>
      </c>
      <c r="F138" s="95" t="s">
        <v>843</v>
      </c>
      <c r="G138" s="144"/>
      <c r="H138" s="280"/>
      <c r="I138" s="283"/>
      <c r="J138" s="82" t="s">
        <v>41</v>
      </c>
      <c r="K138" s="83">
        <v>0.29000000000000004</v>
      </c>
      <c r="L138" s="82">
        <v>500</v>
      </c>
      <c r="M138" s="84">
        <v>500</v>
      </c>
      <c r="N138" s="84">
        <v>3</v>
      </c>
      <c r="O138" s="85"/>
      <c r="P138" s="86" t="str">
        <f t="shared" si="9"/>
        <v>-</v>
      </c>
      <c r="Q138" s="87" t="str">
        <f t="shared" si="7"/>
        <v xml:space="preserve">-    € </v>
      </c>
      <c r="R138" s="286"/>
      <c r="S138" s="26"/>
      <c r="T138" s="88"/>
      <c r="U138" s="24"/>
    </row>
    <row r="139" spans="1:21" ht="14.25" customHeight="1">
      <c r="A139" s="26" t="s">
        <v>967</v>
      </c>
      <c r="B139" s="80" t="s">
        <v>966</v>
      </c>
      <c r="C139" s="80" t="s">
        <v>92</v>
      </c>
      <c r="D139" s="81"/>
      <c r="E139" s="80" t="s">
        <v>967</v>
      </c>
      <c r="F139" s="80" t="s">
        <v>835</v>
      </c>
      <c r="G139" s="145"/>
      <c r="H139" s="281"/>
      <c r="I139" s="284"/>
      <c r="J139" s="89" t="s">
        <v>43</v>
      </c>
      <c r="K139" s="90">
        <v>0.41</v>
      </c>
      <c r="L139" s="91"/>
      <c r="M139" s="91">
        <v>250</v>
      </c>
      <c r="N139" s="84">
        <v>0</v>
      </c>
      <c r="O139" s="92"/>
      <c r="P139" s="93" t="str">
        <f t="shared" si="9"/>
        <v>-</v>
      </c>
      <c r="Q139" s="94" t="str">
        <f t="shared" si="7"/>
        <v xml:space="preserve">-    € </v>
      </c>
      <c r="R139" s="287"/>
      <c r="S139" s="26"/>
      <c r="T139" s="88"/>
      <c r="U139" s="24"/>
    </row>
    <row r="140" spans="1:21" ht="14.25" customHeight="1">
      <c r="A140" s="26" t="s">
        <v>373</v>
      </c>
      <c r="B140" s="80" t="s">
        <v>372</v>
      </c>
      <c r="C140" s="80" t="s">
        <v>366</v>
      </c>
      <c r="D140" s="81" t="s">
        <v>373</v>
      </c>
      <c r="E140" s="80" t="s">
        <v>373</v>
      </c>
      <c r="F140" s="80" t="s">
        <v>837</v>
      </c>
      <c r="G140" s="143" t="s">
        <v>48</v>
      </c>
      <c r="H140" s="279" t="s">
        <v>45</v>
      </c>
      <c r="I140" s="282" t="s">
        <v>366</v>
      </c>
      <c r="J140" s="82" t="s">
        <v>50</v>
      </c>
      <c r="K140" s="83">
        <v>0.34</v>
      </c>
      <c r="L140" s="82">
        <v>700</v>
      </c>
      <c r="M140" s="84">
        <v>700</v>
      </c>
      <c r="N140" s="84">
        <v>6</v>
      </c>
      <c r="O140" s="85"/>
      <c r="P140" s="86" t="str">
        <f t="shared" si="9"/>
        <v>-</v>
      </c>
      <c r="Q140" s="87" t="str">
        <f t="shared" si="7"/>
        <v xml:space="preserve">-    € </v>
      </c>
      <c r="R140" s="285" t="s">
        <v>968</v>
      </c>
      <c r="S140" s="26"/>
      <c r="T140" s="88"/>
      <c r="U140" s="24"/>
    </row>
    <row r="141" spans="1:21" ht="14.25" customHeight="1">
      <c r="A141" s="26" t="s">
        <v>367</v>
      </c>
      <c r="B141" s="80" t="s">
        <v>365</v>
      </c>
      <c r="C141" s="80" t="s">
        <v>366</v>
      </c>
      <c r="D141" s="81" t="s">
        <v>367</v>
      </c>
      <c r="E141" s="80" t="s">
        <v>367</v>
      </c>
      <c r="F141" s="80" t="s">
        <v>837</v>
      </c>
      <c r="G141" s="144"/>
      <c r="H141" s="280"/>
      <c r="I141" s="283"/>
      <c r="J141" s="82" t="s">
        <v>41</v>
      </c>
      <c r="K141" s="83">
        <v>0.4</v>
      </c>
      <c r="L141" s="82">
        <v>500</v>
      </c>
      <c r="M141" s="84">
        <v>500</v>
      </c>
      <c r="N141" s="84">
        <v>1</v>
      </c>
      <c r="O141" s="92"/>
      <c r="P141" s="86" t="str">
        <f t="shared" si="9"/>
        <v>-</v>
      </c>
      <c r="Q141" s="87" t="str">
        <f t="shared" si="7"/>
        <v xml:space="preserve">-    € </v>
      </c>
      <c r="R141" s="286"/>
      <c r="S141" s="26"/>
      <c r="T141" s="88"/>
      <c r="U141" s="24"/>
    </row>
    <row r="142" spans="1:21" ht="14.25" customHeight="1">
      <c r="A142" s="26" t="s">
        <v>370</v>
      </c>
      <c r="B142" s="80" t="s">
        <v>369</v>
      </c>
      <c r="C142" s="80" t="s">
        <v>366</v>
      </c>
      <c r="D142" s="81"/>
      <c r="E142" s="80" t="s">
        <v>370</v>
      </c>
      <c r="F142" s="80" t="s">
        <v>835</v>
      </c>
      <c r="G142" s="145"/>
      <c r="H142" s="281"/>
      <c r="I142" s="284"/>
      <c r="J142" s="82" t="s">
        <v>43</v>
      </c>
      <c r="K142" s="83">
        <v>0.51</v>
      </c>
      <c r="L142" s="84"/>
      <c r="M142" s="84">
        <v>250</v>
      </c>
      <c r="N142" s="84">
        <v>9</v>
      </c>
      <c r="O142" s="92"/>
      <c r="P142" s="86" t="str">
        <f t="shared" si="9"/>
        <v>-</v>
      </c>
      <c r="Q142" s="87" t="str">
        <f t="shared" si="7"/>
        <v xml:space="preserve">-    € </v>
      </c>
      <c r="R142" s="287"/>
      <c r="S142" s="26"/>
      <c r="T142" s="88"/>
      <c r="U142" s="24"/>
    </row>
    <row r="143" spans="1:21" ht="14.25" customHeight="1">
      <c r="A143" s="26" t="s">
        <v>386</v>
      </c>
      <c r="B143" s="116" t="s">
        <v>384</v>
      </c>
      <c r="C143" s="116" t="s">
        <v>385</v>
      </c>
      <c r="D143" s="81"/>
      <c r="E143" s="80" t="s">
        <v>386</v>
      </c>
      <c r="F143" s="80" t="s">
        <v>835</v>
      </c>
      <c r="G143" s="143"/>
      <c r="H143" s="279"/>
      <c r="I143" s="282" t="s">
        <v>377</v>
      </c>
      <c r="J143" s="82" t="s">
        <v>50</v>
      </c>
      <c r="K143" s="83">
        <v>0.25</v>
      </c>
      <c r="L143" s="84"/>
      <c r="M143" s="84">
        <v>700</v>
      </c>
      <c r="N143" s="84">
        <v>2</v>
      </c>
      <c r="O143" s="85"/>
      <c r="P143" s="86" t="str">
        <f t="shared" si="9"/>
        <v>-</v>
      </c>
      <c r="Q143" s="87" t="str">
        <f t="shared" si="7"/>
        <v xml:space="preserve">-    € </v>
      </c>
      <c r="R143" s="285"/>
      <c r="S143" s="26"/>
      <c r="T143" s="88"/>
      <c r="U143" s="24"/>
    </row>
    <row r="144" spans="1:21" ht="14.25" customHeight="1">
      <c r="A144" s="26" t="s">
        <v>378</v>
      </c>
      <c r="B144" s="116" t="s">
        <v>376</v>
      </c>
      <c r="C144" s="116" t="s">
        <v>377</v>
      </c>
      <c r="D144" s="81"/>
      <c r="E144" s="80" t="s">
        <v>378</v>
      </c>
      <c r="F144" s="80" t="s">
        <v>835</v>
      </c>
      <c r="G144" s="144"/>
      <c r="H144" s="280"/>
      <c r="I144" s="283"/>
      <c r="J144" s="82" t="s">
        <v>41</v>
      </c>
      <c r="K144" s="83">
        <v>0.29000000000000004</v>
      </c>
      <c r="L144" s="84"/>
      <c r="M144" s="84">
        <v>500</v>
      </c>
      <c r="N144" s="84">
        <v>6</v>
      </c>
      <c r="O144" s="85"/>
      <c r="P144" s="86" t="str">
        <f t="shared" si="9"/>
        <v>-</v>
      </c>
      <c r="Q144" s="87" t="str">
        <f t="shared" si="7"/>
        <v xml:space="preserve">-    € </v>
      </c>
      <c r="R144" s="286"/>
      <c r="S144" s="26"/>
      <c r="T144" s="88"/>
      <c r="U144" s="24"/>
    </row>
    <row r="145" spans="1:21" ht="14.25" customHeight="1">
      <c r="A145" s="26" t="s">
        <v>382</v>
      </c>
      <c r="B145" s="116" t="s">
        <v>380</v>
      </c>
      <c r="C145" s="116" t="s">
        <v>381</v>
      </c>
      <c r="D145" s="81"/>
      <c r="E145" s="80" t="s">
        <v>382</v>
      </c>
      <c r="F145" s="80" t="s">
        <v>835</v>
      </c>
      <c r="G145" s="145"/>
      <c r="H145" s="281"/>
      <c r="I145" s="284"/>
      <c r="J145" s="82" t="s">
        <v>43</v>
      </c>
      <c r="K145" s="83">
        <v>0.43</v>
      </c>
      <c r="L145" s="84"/>
      <c r="M145" s="84">
        <v>250</v>
      </c>
      <c r="N145" s="84">
        <v>1</v>
      </c>
      <c r="O145" s="85"/>
      <c r="P145" s="86" t="str">
        <f t="shared" si="9"/>
        <v>-</v>
      </c>
      <c r="Q145" s="87" t="str">
        <f t="shared" si="7"/>
        <v xml:space="preserve">-    € </v>
      </c>
      <c r="R145" s="287"/>
      <c r="S145" s="26"/>
      <c r="T145" s="88"/>
      <c r="U145" s="24"/>
    </row>
    <row r="146" spans="1:21" ht="14.25" customHeight="1">
      <c r="A146" s="26" t="s">
        <v>395</v>
      </c>
      <c r="B146" s="80" t="s">
        <v>394</v>
      </c>
      <c r="C146" s="80" t="s">
        <v>94</v>
      </c>
      <c r="D146" s="81" t="s">
        <v>395</v>
      </c>
      <c r="E146" s="80" t="s">
        <v>395</v>
      </c>
      <c r="F146" s="80" t="s">
        <v>837</v>
      </c>
      <c r="G146" s="143" t="s">
        <v>48</v>
      </c>
      <c r="H146" s="279" t="s">
        <v>84</v>
      </c>
      <c r="I146" s="282" t="s">
        <v>94</v>
      </c>
      <c r="J146" s="82" t="s">
        <v>50</v>
      </c>
      <c r="K146" s="83">
        <v>0.2</v>
      </c>
      <c r="L146" s="84">
        <v>800</v>
      </c>
      <c r="M146" s="84">
        <v>800</v>
      </c>
      <c r="N146" s="84">
        <v>2</v>
      </c>
      <c r="O146" s="85"/>
      <c r="P146" s="86" t="str">
        <f t="shared" si="9"/>
        <v>-</v>
      </c>
      <c r="Q146" s="87" t="str">
        <f t="shared" si="7"/>
        <v xml:space="preserve">-    € </v>
      </c>
      <c r="R146" s="285" t="s">
        <v>95</v>
      </c>
      <c r="S146" s="26"/>
      <c r="T146" s="88"/>
      <c r="U146" s="24"/>
    </row>
    <row r="147" spans="1:21" ht="14.25" customHeight="1">
      <c r="A147" s="26" t="s">
        <v>389</v>
      </c>
      <c r="B147" s="80" t="s">
        <v>388</v>
      </c>
      <c r="C147" s="80" t="s">
        <v>94</v>
      </c>
      <c r="D147" s="81" t="s">
        <v>389</v>
      </c>
      <c r="E147" s="80" t="s">
        <v>389</v>
      </c>
      <c r="F147" s="80" t="s">
        <v>837</v>
      </c>
      <c r="G147" s="144"/>
      <c r="H147" s="280"/>
      <c r="I147" s="283"/>
      <c r="J147" s="82" t="s">
        <v>41</v>
      </c>
      <c r="K147" s="83">
        <v>0.27</v>
      </c>
      <c r="L147" s="84">
        <v>600</v>
      </c>
      <c r="M147" s="84">
        <v>600</v>
      </c>
      <c r="N147" s="84">
        <v>3</v>
      </c>
      <c r="O147" s="85"/>
      <c r="P147" s="86" t="str">
        <f t="shared" si="9"/>
        <v>-</v>
      </c>
      <c r="Q147" s="87" t="str">
        <f t="shared" si="7"/>
        <v xml:space="preserve">-    € </v>
      </c>
      <c r="R147" s="286"/>
      <c r="S147" s="26"/>
      <c r="T147" s="88"/>
      <c r="U147" s="24"/>
    </row>
    <row r="148" spans="1:21" ht="14.25" customHeight="1">
      <c r="A148" s="26" t="s">
        <v>392</v>
      </c>
      <c r="B148" s="80" t="s">
        <v>391</v>
      </c>
      <c r="C148" s="80" t="s">
        <v>94</v>
      </c>
      <c r="D148" s="81" t="s">
        <v>392</v>
      </c>
      <c r="E148" s="80" t="s">
        <v>392</v>
      </c>
      <c r="F148" s="80" t="s">
        <v>837</v>
      </c>
      <c r="G148" s="144"/>
      <c r="H148" s="280"/>
      <c r="I148" s="283"/>
      <c r="J148" s="82" t="s">
        <v>43</v>
      </c>
      <c r="K148" s="83">
        <v>0.41000000000000003</v>
      </c>
      <c r="L148" s="84">
        <v>250</v>
      </c>
      <c r="M148" s="84">
        <v>300</v>
      </c>
      <c r="N148" s="84">
        <v>1</v>
      </c>
      <c r="O148" s="85"/>
      <c r="P148" s="86" t="str">
        <f t="shared" si="9"/>
        <v>-</v>
      </c>
      <c r="Q148" s="87" t="str">
        <f t="shared" si="7"/>
        <v xml:space="preserve">-    € </v>
      </c>
      <c r="R148" s="286"/>
      <c r="S148" s="26"/>
      <c r="T148" s="88"/>
      <c r="U148" s="24"/>
    </row>
    <row r="149" spans="1:21" ht="14.25" customHeight="1">
      <c r="A149" s="26" t="s">
        <v>970</v>
      </c>
      <c r="B149" s="80" t="s">
        <v>969</v>
      </c>
      <c r="C149" s="80" t="s">
        <v>94</v>
      </c>
      <c r="D149" s="81" t="s">
        <v>970</v>
      </c>
      <c r="E149" s="80" t="s">
        <v>970</v>
      </c>
      <c r="F149" s="80" t="s">
        <v>837</v>
      </c>
      <c r="G149" s="145"/>
      <c r="H149" s="281"/>
      <c r="I149" s="284"/>
      <c r="J149" s="89" t="s">
        <v>87</v>
      </c>
      <c r="K149" s="90">
        <v>0.51</v>
      </c>
      <c r="L149" s="84">
        <v>200</v>
      </c>
      <c r="M149" s="91">
        <v>200</v>
      </c>
      <c r="N149" s="84">
        <v>0</v>
      </c>
      <c r="O149" s="92"/>
      <c r="P149" s="93" t="str">
        <f t="shared" si="9"/>
        <v>-</v>
      </c>
      <c r="Q149" s="94" t="str">
        <f t="shared" si="7"/>
        <v xml:space="preserve">-    € </v>
      </c>
      <c r="R149" s="287"/>
      <c r="S149" s="26"/>
      <c r="T149" s="88"/>
      <c r="U149" s="24"/>
    </row>
    <row r="150" spans="1:21" ht="14.25" customHeight="1">
      <c r="A150" s="26" t="s">
        <v>404</v>
      </c>
      <c r="B150" s="80" t="s">
        <v>403</v>
      </c>
      <c r="C150" s="80" t="s">
        <v>96</v>
      </c>
      <c r="D150" s="81" t="s">
        <v>404</v>
      </c>
      <c r="E150" s="80" t="s">
        <v>404</v>
      </c>
      <c r="F150" s="80" t="s">
        <v>837</v>
      </c>
      <c r="G150" s="143" t="s">
        <v>48</v>
      </c>
      <c r="H150" s="279" t="s">
        <v>39</v>
      </c>
      <c r="I150" s="282" t="s">
        <v>96</v>
      </c>
      <c r="J150" s="82" t="s">
        <v>50</v>
      </c>
      <c r="K150" s="83">
        <v>0.23</v>
      </c>
      <c r="L150" s="125">
        <v>800</v>
      </c>
      <c r="M150" s="84">
        <v>800</v>
      </c>
      <c r="N150" s="84">
        <v>1</v>
      </c>
      <c r="O150" s="85"/>
      <c r="P150" s="86" t="str">
        <f t="shared" si="9"/>
        <v>-</v>
      </c>
      <c r="Q150" s="87" t="str">
        <f t="shared" si="7"/>
        <v xml:space="preserve">-    € </v>
      </c>
      <c r="R150" s="285" t="s">
        <v>97</v>
      </c>
      <c r="S150" s="26"/>
      <c r="T150" s="88"/>
      <c r="U150" s="24"/>
    </row>
    <row r="151" spans="1:21" ht="14.25" customHeight="1">
      <c r="A151" s="26" t="s">
        <v>398</v>
      </c>
      <c r="B151" s="80" t="s">
        <v>397</v>
      </c>
      <c r="C151" s="80" t="s">
        <v>96</v>
      </c>
      <c r="D151" s="81" t="s">
        <v>398</v>
      </c>
      <c r="E151" s="80" t="s">
        <v>398</v>
      </c>
      <c r="F151" s="80" t="s">
        <v>837</v>
      </c>
      <c r="G151" s="144"/>
      <c r="H151" s="280"/>
      <c r="I151" s="283"/>
      <c r="J151" s="82" t="s">
        <v>41</v>
      </c>
      <c r="K151" s="83">
        <v>0.29000000000000004</v>
      </c>
      <c r="L151" s="125">
        <v>500</v>
      </c>
      <c r="M151" s="84">
        <v>500</v>
      </c>
      <c r="N151" s="84">
        <v>4</v>
      </c>
      <c r="O151" s="85"/>
      <c r="P151" s="86" t="str">
        <f t="shared" si="9"/>
        <v>-</v>
      </c>
      <c r="Q151" s="87" t="str">
        <f t="shared" si="7"/>
        <v xml:space="preserve">-    € </v>
      </c>
      <c r="R151" s="286"/>
      <c r="S151" s="26"/>
      <c r="T151" s="88"/>
      <c r="U151" s="24"/>
    </row>
    <row r="152" spans="1:21" ht="14.25" customHeight="1">
      <c r="A152" s="26" t="s">
        <v>401</v>
      </c>
      <c r="B152" s="80" t="s">
        <v>400</v>
      </c>
      <c r="C152" s="80" t="s">
        <v>96</v>
      </c>
      <c r="D152" s="81" t="s">
        <v>401</v>
      </c>
      <c r="E152" s="80" t="s">
        <v>401</v>
      </c>
      <c r="F152" s="80" t="s">
        <v>837</v>
      </c>
      <c r="G152" s="144"/>
      <c r="H152" s="280"/>
      <c r="I152" s="283"/>
      <c r="J152" s="82" t="s">
        <v>43</v>
      </c>
      <c r="K152" s="83">
        <v>0.42</v>
      </c>
      <c r="L152" s="125">
        <v>250</v>
      </c>
      <c r="M152" s="84">
        <v>250</v>
      </c>
      <c r="N152" s="84">
        <v>2.2000000000000002</v>
      </c>
      <c r="O152" s="85"/>
      <c r="P152" s="86" t="str">
        <f t="shared" si="9"/>
        <v>-</v>
      </c>
      <c r="Q152" s="87" t="str">
        <f t="shared" si="7"/>
        <v xml:space="preserve">-    € </v>
      </c>
      <c r="R152" s="286"/>
      <c r="S152" s="26"/>
      <c r="T152" s="88"/>
      <c r="U152" s="24"/>
    </row>
    <row r="153" spans="1:21" ht="14.25" customHeight="1">
      <c r="A153" s="26" t="s">
        <v>972</v>
      </c>
      <c r="B153" s="80" t="s">
        <v>971</v>
      </c>
      <c r="C153" s="80" t="s">
        <v>96</v>
      </c>
      <c r="D153" s="81" t="s">
        <v>972</v>
      </c>
      <c r="E153" s="80" t="s">
        <v>972</v>
      </c>
      <c r="F153" s="80" t="s">
        <v>837</v>
      </c>
      <c r="G153" s="145"/>
      <c r="H153" s="281"/>
      <c r="I153" s="284"/>
      <c r="J153" s="89" t="s">
        <v>87</v>
      </c>
      <c r="K153" s="90">
        <v>0.54</v>
      </c>
      <c r="L153" s="125">
        <v>200</v>
      </c>
      <c r="M153" s="91">
        <v>150</v>
      </c>
      <c r="N153" s="84">
        <v>0</v>
      </c>
      <c r="O153" s="92"/>
      <c r="P153" s="93" t="str">
        <f t="shared" si="9"/>
        <v>-</v>
      </c>
      <c r="Q153" s="94" t="str">
        <f t="shared" ref="Q153:Q216" si="10">IF(O153="","-    € ",P153*K153)</f>
        <v xml:space="preserve">-    € </v>
      </c>
      <c r="R153" s="287"/>
      <c r="S153" s="26"/>
      <c r="T153" s="88"/>
      <c r="U153" s="24"/>
    </row>
    <row r="154" spans="1:21" ht="14.25" customHeight="1">
      <c r="A154" s="26" t="s">
        <v>413</v>
      </c>
      <c r="B154" s="80" t="s">
        <v>412</v>
      </c>
      <c r="C154" s="80" t="s">
        <v>100</v>
      </c>
      <c r="D154" s="81"/>
      <c r="E154" s="80" t="s">
        <v>413</v>
      </c>
      <c r="F154" s="80" t="s">
        <v>835</v>
      </c>
      <c r="G154" s="143" t="s">
        <v>98</v>
      </c>
      <c r="H154" s="279" t="s">
        <v>99</v>
      </c>
      <c r="I154" s="282" t="s">
        <v>100</v>
      </c>
      <c r="J154" s="126" t="s">
        <v>50</v>
      </c>
      <c r="K154" s="127">
        <v>0.2</v>
      </c>
      <c r="L154" s="84"/>
      <c r="M154" s="128">
        <v>800</v>
      </c>
      <c r="N154" s="84">
        <v>2</v>
      </c>
      <c r="O154" s="92"/>
      <c r="P154" s="86" t="str">
        <f>IF(O154="","-",O154*M154)</f>
        <v>-</v>
      </c>
      <c r="Q154" s="87" t="str">
        <f t="shared" si="10"/>
        <v xml:space="preserve">-    € </v>
      </c>
      <c r="R154" s="285" t="s">
        <v>101</v>
      </c>
      <c r="S154" s="26"/>
      <c r="T154" s="88"/>
      <c r="U154" s="24"/>
    </row>
    <row r="155" spans="1:21" ht="14.25" customHeight="1">
      <c r="A155" s="26" t="s">
        <v>973</v>
      </c>
      <c r="B155" s="80" t="s">
        <v>406</v>
      </c>
      <c r="C155" s="80" t="s">
        <v>100</v>
      </c>
      <c r="D155" s="81" t="s">
        <v>973</v>
      </c>
      <c r="E155" s="80" t="s">
        <v>973</v>
      </c>
      <c r="F155" s="80" t="s">
        <v>837</v>
      </c>
      <c r="G155" s="144"/>
      <c r="H155" s="280"/>
      <c r="I155" s="283"/>
      <c r="J155" s="89" t="s">
        <v>41</v>
      </c>
      <c r="K155" s="90">
        <v>0.26</v>
      </c>
      <c r="L155" s="125">
        <v>500</v>
      </c>
      <c r="M155" s="91">
        <v>500</v>
      </c>
      <c r="N155" s="84">
        <v>0</v>
      </c>
      <c r="O155" s="92"/>
      <c r="P155" s="93" t="str">
        <f t="shared" si="9"/>
        <v>-</v>
      </c>
      <c r="Q155" s="94" t="str">
        <f t="shared" si="10"/>
        <v xml:space="preserve">-    € </v>
      </c>
      <c r="R155" s="286"/>
      <c r="S155" s="26"/>
      <c r="T155" s="88"/>
      <c r="U155" s="24"/>
    </row>
    <row r="156" spans="1:21" ht="14.25" customHeight="1">
      <c r="A156" s="26" t="s">
        <v>407</v>
      </c>
      <c r="B156" s="80" t="s">
        <v>406</v>
      </c>
      <c r="C156" s="80" t="s">
        <v>100</v>
      </c>
      <c r="D156" s="81" t="s">
        <v>407</v>
      </c>
      <c r="E156" s="80" t="str">
        <f>D156</f>
        <v>87-62-0066</v>
      </c>
      <c r="F156" s="80"/>
      <c r="G156" s="144"/>
      <c r="H156" s="280"/>
      <c r="I156" s="283"/>
      <c r="J156" s="82" t="s">
        <v>41</v>
      </c>
      <c r="K156" s="83">
        <v>0.27</v>
      </c>
      <c r="L156" s="125"/>
      <c r="M156" s="84">
        <v>600</v>
      </c>
      <c r="N156" s="84">
        <v>3</v>
      </c>
      <c r="O156" s="92"/>
      <c r="P156" s="86" t="str">
        <f t="shared" si="9"/>
        <v>-</v>
      </c>
      <c r="Q156" s="87" t="str">
        <f t="shared" si="10"/>
        <v xml:space="preserve">-    € </v>
      </c>
      <c r="R156" s="286"/>
      <c r="S156" s="26"/>
      <c r="T156" s="88"/>
      <c r="U156" s="24"/>
    </row>
    <row r="157" spans="1:21" ht="14.25" customHeight="1">
      <c r="A157" s="26" t="s">
        <v>410</v>
      </c>
      <c r="B157" s="80" t="s">
        <v>409</v>
      </c>
      <c r="C157" s="80" t="s">
        <v>100</v>
      </c>
      <c r="D157" s="81" t="s">
        <v>410</v>
      </c>
      <c r="E157" s="80" t="s">
        <v>410</v>
      </c>
      <c r="F157" s="80" t="s">
        <v>837</v>
      </c>
      <c r="G157" s="144"/>
      <c r="H157" s="280"/>
      <c r="I157" s="283"/>
      <c r="J157" s="82" t="s">
        <v>43</v>
      </c>
      <c r="K157" s="83">
        <v>0.41000000000000003</v>
      </c>
      <c r="L157" s="125">
        <v>250</v>
      </c>
      <c r="M157" s="84">
        <v>250</v>
      </c>
      <c r="N157" s="84">
        <v>5</v>
      </c>
      <c r="O157" s="85"/>
      <c r="P157" s="86" t="str">
        <f t="shared" si="9"/>
        <v>-</v>
      </c>
      <c r="Q157" s="87" t="str">
        <f t="shared" si="10"/>
        <v xml:space="preserve">-    € </v>
      </c>
      <c r="R157" s="286"/>
      <c r="S157" s="26"/>
      <c r="T157" s="88"/>
      <c r="U157" s="24"/>
    </row>
    <row r="158" spans="1:21" ht="14.25" customHeight="1">
      <c r="A158" s="26" t="s">
        <v>975</v>
      </c>
      <c r="B158" s="80" t="s">
        <v>974</v>
      </c>
      <c r="C158" s="80" t="s">
        <v>100</v>
      </c>
      <c r="D158" s="81"/>
      <c r="E158" s="80" t="s">
        <v>975</v>
      </c>
      <c r="F158" s="80" t="s">
        <v>835</v>
      </c>
      <c r="G158" s="145"/>
      <c r="H158" s="281"/>
      <c r="I158" s="284"/>
      <c r="J158" s="89" t="s">
        <v>87</v>
      </c>
      <c r="K158" s="90">
        <v>0.51</v>
      </c>
      <c r="L158" s="84"/>
      <c r="M158" s="91">
        <v>200</v>
      </c>
      <c r="N158" s="84">
        <v>0</v>
      </c>
      <c r="O158" s="92"/>
      <c r="P158" s="93" t="str">
        <f t="shared" si="9"/>
        <v>-</v>
      </c>
      <c r="Q158" s="94" t="str">
        <f t="shared" si="10"/>
        <v xml:space="preserve">-    € </v>
      </c>
      <c r="R158" s="287"/>
      <c r="S158" s="26"/>
      <c r="T158" s="88"/>
      <c r="U158" s="24"/>
    </row>
    <row r="159" spans="1:21" customFormat="1" ht="14.4" customHeight="1">
      <c r="A159" t="s">
        <v>976</v>
      </c>
      <c r="B159" s="97" t="s">
        <v>802</v>
      </c>
      <c r="C159" s="97" t="s">
        <v>102</v>
      </c>
      <c r="D159" s="98"/>
      <c r="E159" s="97" t="s">
        <v>976</v>
      </c>
      <c r="F159" s="97" t="s">
        <v>835</v>
      </c>
      <c r="G159" s="152" t="s">
        <v>44</v>
      </c>
      <c r="H159" s="288" t="s">
        <v>879</v>
      </c>
      <c r="I159" s="291" t="s">
        <v>102</v>
      </c>
      <c r="J159" s="119" t="s">
        <v>103</v>
      </c>
      <c r="K159" s="120">
        <v>0.31</v>
      </c>
      <c r="L159" s="121"/>
      <c r="M159" s="91">
        <v>900</v>
      </c>
      <c r="N159" s="84">
        <v>0</v>
      </c>
      <c r="O159" s="92"/>
      <c r="P159" s="122" t="str">
        <f t="shared" si="9"/>
        <v>-</v>
      </c>
      <c r="Q159" s="123" t="str">
        <f t="shared" si="10"/>
        <v xml:space="preserve">-    € </v>
      </c>
      <c r="R159" s="294" t="s">
        <v>977</v>
      </c>
      <c r="S159" s="26"/>
      <c r="T159" s="88"/>
    </row>
    <row r="160" spans="1:21" customFormat="1" ht="14.4" customHeight="1">
      <c r="A160" t="s">
        <v>978</v>
      </c>
      <c r="B160" s="97" t="s">
        <v>803</v>
      </c>
      <c r="C160" s="97" t="s">
        <v>102</v>
      </c>
      <c r="D160" s="98"/>
      <c r="E160" s="97" t="s">
        <v>978</v>
      </c>
      <c r="F160" s="97" t="s">
        <v>835</v>
      </c>
      <c r="G160" s="153"/>
      <c r="H160" s="289"/>
      <c r="I160" s="293" t="s">
        <v>102</v>
      </c>
      <c r="J160" s="119" t="s">
        <v>54</v>
      </c>
      <c r="K160" s="120">
        <v>0.4</v>
      </c>
      <c r="L160" s="121"/>
      <c r="M160" s="91">
        <v>500</v>
      </c>
      <c r="N160" s="84">
        <v>0</v>
      </c>
      <c r="O160" s="92"/>
      <c r="P160" s="122" t="str">
        <f t="shared" si="9"/>
        <v>-</v>
      </c>
      <c r="Q160" s="123" t="str">
        <f t="shared" si="10"/>
        <v xml:space="preserve">-    € </v>
      </c>
      <c r="R160" s="295"/>
      <c r="S160" s="26"/>
      <c r="T160" s="88"/>
    </row>
    <row r="161" spans="1:21" ht="14.25" customHeight="1">
      <c r="A161" s="26" t="s">
        <v>979</v>
      </c>
      <c r="B161" s="80" t="s">
        <v>804</v>
      </c>
      <c r="C161" s="80" t="s">
        <v>105</v>
      </c>
      <c r="D161" s="81" t="s">
        <v>979</v>
      </c>
      <c r="E161" s="80" t="s">
        <v>979</v>
      </c>
      <c r="F161" s="80" t="s">
        <v>837</v>
      </c>
      <c r="G161" s="143" t="s">
        <v>52</v>
      </c>
      <c r="H161" s="279" t="s">
        <v>39</v>
      </c>
      <c r="I161" s="282" t="s">
        <v>105</v>
      </c>
      <c r="J161" s="89" t="s">
        <v>50</v>
      </c>
      <c r="K161" s="90">
        <v>0.25</v>
      </c>
      <c r="L161" s="125">
        <v>700</v>
      </c>
      <c r="M161" s="91">
        <v>700</v>
      </c>
      <c r="N161" s="84">
        <v>0</v>
      </c>
      <c r="O161" s="92"/>
      <c r="P161" s="93" t="str">
        <f t="shared" si="9"/>
        <v>-</v>
      </c>
      <c r="Q161" s="94" t="str">
        <f t="shared" si="10"/>
        <v xml:space="preserve">-    € </v>
      </c>
      <c r="R161" s="285" t="s">
        <v>106</v>
      </c>
      <c r="S161" s="26"/>
      <c r="T161" s="88"/>
      <c r="U161" s="24"/>
    </row>
    <row r="162" spans="1:21" ht="14.25" customHeight="1">
      <c r="A162" s="26" t="s">
        <v>416</v>
      </c>
      <c r="B162" s="80" t="s">
        <v>415</v>
      </c>
      <c r="C162" s="80" t="s">
        <v>105</v>
      </c>
      <c r="D162" s="81" t="s">
        <v>416</v>
      </c>
      <c r="E162" s="80" t="s">
        <v>416</v>
      </c>
      <c r="F162" s="80" t="s">
        <v>837</v>
      </c>
      <c r="G162" s="144"/>
      <c r="H162" s="280"/>
      <c r="I162" s="283"/>
      <c r="J162" s="82" t="s">
        <v>41</v>
      </c>
      <c r="K162" s="83">
        <v>0.29000000000000004</v>
      </c>
      <c r="L162" s="84">
        <v>500</v>
      </c>
      <c r="M162" s="84">
        <v>600</v>
      </c>
      <c r="N162" s="84">
        <v>2</v>
      </c>
      <c r="O162" s="85"/>
      <c r="P162" s="86" t="str">
        <f>IF(O162="","-",O162*M162)</f>
        <v>-</v>
      </c>
      <c r="Q162" s="87" t="str">
        <f t="shared" si="10"/>
        <v xml:space="preserve">-    € </v>
      </c>
      <c r="R162" s="286"/>
      <c r="S162" s="26"/>
      <c r="T162" s="88"/>
      <c r="U162" s="24"/>
    </row>
    <row r="163" spans="1:21" ht="14.25" customHeight="1">
      <c r="A163" s="26" t="s">
        <v>980</v>
      </c>
      <c r="B163" s="80" t="s">
        <v>805</v>
      </c>
      <c r="C163" s="80" t="s">
        <v>105</v>
      </c>
      <c r="D163" s="81" t="s">
        <v>980</v>
      </c>
      <c r="E163" s="80" t="s">
        <v>980</v>
      </c>
      <c r="F163" s="80" t="s">
        <v>837</v>
      </c>
      <c r="G163" s="145"/>
      <c r="H163" s="281"/>
      <c r="I163" s="284"/>
      <c r="J163" s="89" t="s">
        <v>43</v>
      </c>
      <c r="K163" s="90">
        <v>0.35000000000000003</v>
      </c>
      <c r="L163" s="84">
        <v>250</v>
      </c>
      <c r="M163" s="91">
        <v>250</v>
      </c>
      <c r="N163" s="84">
        <v>0</v>
      </c>
      <c r="O163" s="92"/>
      <c r="P163" s="93" t="str">
        <f t="shared" si="9"/>
        <v>-</v>
      </c>
      <c r="Q163" s="94" t="str">
        <f t="shared" si="10"/>
        <v xml:space="preserve">-    € </v>
      </c>
      <c r="R163" s="287"/>
      <c r="S163" s="26"/>
      <c r="T163" s="88"/>
      <c r="U163" s="24"/>
    </row>
    <row r="164" spans="1:21" ht="14.25" customHeight="1">
      <c r="A164" s="26" t="s">
        <v>983</v>
      </c>
      <c r="B164" s="80" t="s">
        <v>981</v>
      </c>
      <c r="C164" s="80" t="s">
        <v>419</v>
      </c>
      <c r="D164" s="81" t="s">
        <v>982</v>
      </c>
      <c r="E164" s="80" t="s">
        <v>983</v>
      </c>
      <c r="F164" s="95" t="s">
        <v>843</v>
      </c>
      <c r="G164" s="143" t="s">
        <v>44</v>
      </c>
      <c r="H164" s="279" t="s">
        <v>39</v>
      </c>
      <c r="I164" s="282" t="s">
        <v>419</v>
      </c>
      <c r="J164" s="82" t="s">
        <v>50</v>
      </c>
      <c r="K164" s="83">
        <v>0.15000000000000002</v>
      </c>
      <c r="L164" s="125">
        <v>800</v>
      </c>
      <c r="M164" s="84">
        <v>800</v>
      </c>
      <c r="N164" s="84">
        <v>0</v>
      </c>
      <c r="O164" s="85"/>
      <c r="P164" s="86" t="str">
        <f t="shared" si="9"/>
        <v>-</v>
      </c>
      <c r="Q164" s="87" t="str">
        <f t="shared" si="10"/>
        <v xml:space="preserve">-    € </v>
      </c>
      <c r="R164" s="285" t="s">
        <v>984</v>
      </c>
      <c r="S164" s="26"/>
      <c r="T164" s="88"/>
      <c r="U164" s="24"/>
    </row>
    <row r="165" spans="1:21" ht="14.25" customHeight="1">
      <c r="A165" s="26" t="s">
        <v>420</v>
      </c>
      <c r="B165" s="80" t="s">
        <v>418</v>
      </c>
      <c r="C165" s="80" t="s">
        <v>419</v>
      </c>
      <c r="D165" s="81" t="s">
        <v>985</v>
      </c>
      <c r="E165" s="80" t="s">
        <v>420</v>
      </c>
      <c r="F165" s="95" t="s">
        <v>843</v>
      </c>
      <c r="G165" s="144"/>
      <c r="H165" s="280"/>
      <c r="I165" s="283"/>
      <c r="J165" s="82" t="s">
        <v>41</v>
      </c>
      <c r="K165" s="83">
        <v>0.17</v>
      </c>
      <c r="L165" s="125">
        <v>500</v>
      </c>
      <c r="M165" s="84">
        <v>500</v>
      </c>
      <c r="N165" s="84" t="s">
        <v>869</v>
      </c>
      <c r="O165" s="85"/>
      <c r="P165" s="86" t="str">
        <f t="shared" si="9"/>
        <v>-</v>
      </c>
      <c r="Q165" s="87" t="str">
        <f t="shared" si="10"/>
        <v xml:space="preserve">-    € </v>
      </c>
      <c r="R165" s="286"/>
      <c r="S165" s="26"/>
      <c r="T165" s="88"/>
      <c r="U165" s="24"/>
    </row>
    <row r="166" spans="1:21" ht="14.25" customHeight="1">
      <c r="A166" s="26" t="s">
        <v>423</v>
      </c>
      <c r="B166" s="80" t="s">
        <v>422</v>
      </c>
      <c r="C166" s="80" t="s">
        <v>419</v>
      </c>
      <c r="D166" s="81" t="s">
        <v>986</v>
      </c>
      <c r="E166" s="80" t="s">
        <v>423</v>
      </c>
      <c r="F166" s="95" t="s">
        <v>843</v>
      </c>
      <c r="G166" s="144"/>
      <c r="H166" s="280"/>
      <c r="I166" s="283"/>
      <c r="J166" s="82" t="s">
        <v>43</v>
      </c>
      <c r="K166" s="83">
        <v>0.35000000000000003</v>
      </c>
      <c r="L166" s="125">
        <v>250</v>
      </c>
      <c r="M166" s="84">
        <v>200</v>
      </c>
      <c r="N166" s="84">
        <v>2</v>
      </c>
      <c r="O166" s="85"/>
      <c r="P166" s="86" t="str">
        <f t="shared" si="9"/>
        <v>-</v>
      </c>
      <c r="Q166" s="87" t="str">
        <f t="shared" si="10"/>
        <v xml:space="preserve">-    € </v>
      </c>
      <c r="R166" s="286"/>
      <c r="S166" s="26"/>
      <c r="T166" s="88"/>
      <c r="U166" s="24"/>
    </row>
    <row r="167" spans="1:21" ht="14.25" customHeight="1">
      <c r="A167" s="26" t="s">
        <v>988</v>
      </c>
      <c r="B167" s="80" t="s">
        <v>987</v>
      </c>
      <c r="C167" s="80" t="s">
        <v>419</v>
      </c>
      <c r="D167" s="81" t="s">
        <v>988</v>
      </c>
      <c r="E167" s="80" t="s">
        <v>988</v>
      </c>
      <c r="F167" s="80" t="s">
        <v>837</v>
      </c>
      <c r="G167" s="145"/>
      <c r="H167" s="281"/>
      <c r="I167" s="284"/>
      <c r="J167" s="89" t="s">
        <v>87</v>
      </c>
      <c r="K167" s="90">
        <v>0.46</v>
      </c>
      <c r="L167" s="125">
        <v>200</v>
      </c>
      <c r="M167" s="91">
        <v>200</v>
      </c>
      <c r="N167" s="84">
        <v>0</v>
      </c>
      <c r="O167" s="92"/>
      <c r="P167" s="93" t="str">
        <f t="shared" si="9"/>
        <v>-</v>
      </c>
      <c r="Q167" s="94" t="str">
        <f t="shared" si="10"/>
        <v xml:space="preserve">-    € </v>
      </c>
      <c r="R167" s="287"/>
      <c r="S167" s="26"/>
      <c r="T167" s="88"/>
      <c r="U167" s="24"/>
    </row>
    <row r="168" spans="1:21" s="107" customFormat="1" ht="14.25" customHeight="1">
      <c r="A168" s="102" t="s">
        <v>991</v>
      </c>
      <c r="B168" s="103" t="s">
        <v>989</v>
      </c>
      <c r="C168" s="103" t="s">
        <v>990</v>
      </c>
      <c r="D168" s="104" t="s">
        <v>991</v>
      </c>
      <c r="E168" s="103" t="str">
        <f>D168</f>
        <v>87-62-0007</v>
      </c>
      <c r="F168" s="103" t="s">
        <v>857</v>
      </c>
      <c r="G168" s="146" t="s">
        <v>48</v>
      </c>
      <c r="H168" s="275" t="s">
        <v>99</v>
      </c>
      <c r="I168" s="277" t="s">
        <v>990</v>
      </c>
      <c r="J168" s="89" t="s">
        <v>50</v>
      </c>
      <c r="K168" s="90">
        <v>0.22</v>
      </c>
      <c r="L168" s="130">
        <v>800</v>
      </c>
      <c r="M168" s="91">
        <v>800</v>
      </c>
      <c r="N168" s="84">
        <v>0</v>
      </c>
      <c r="O168" s="106"/>
      <c r="P168" s="93" t="str">
        <f>IF(O168="","-",O168*L168)</f>
        <v>-</v>
      </c>
      <c r="Q168" s="94" t="str">
        <f t="shared" si="10"/>
        <v xml:space="preserve">-    € </v>
      </c>
      <c r="R168" s="297" t="s">
        <v>992</v>
      </c>
      <c r="S168" s="26"/>
      <c r="T168" s="88"/>
    </row>
    <row r="169" spans="1:21" s="107" customFormat="1" ht="14.25" customHeight="1">
      <c r="A169" s="102" t="s">
        <v>994</v>
      </c>
      <c r="B169" s="103" t="s">
        <v>993</v>
      </c>
      <c r="C169" s="103" t="s">
        <v>990</v>
      </c>
      <c r="D169" s="104" t="s">
        <v>994</v>
      </c>
      <c r="E169" s="103" t="str">
        <f t="shared" ref="E169:E171" si="11">D169</f>
        <v>87-62-0008</v>
      </c>
      <c r="F169" s="103" t="s">
        <v>857</v>
      </c>
      <c r="G169" s="147"/>
      <c r="H169" s="299"/>
      <c r="I169" s="300"/>
      <c r="J169" s="89" t="s">
        <v>41</v>
      </c>
      <c r="K169" s="90">
        <v>0.29000000000000004</v>
      </c>
      <c r="L169" s="130">
        <v>600</v>
      </c>
      <c r="M169" s="91">
        <v>600</v>
      </c>
      <c r="N169" s="84">
        <v>0</v>
      </c>
      <c r="O169" s="106"/>
      <c r="P169" s="93" t="str">
        <f>IF(O169="","-",O169*L169)</f>
        <v>-</v>
      </c>
      <c r="Q169" s="94" t="str">
        <f t="shared" si="10"/>
        <v xml:space="preserve">-    € </v>
      </c>
      <c r="R169" s="301"/>
      <c r="S169" s="26"/>
      <c r="T169" s="88"/>
    </row>
    <row r="170" spans="1:21" s="107" customFormat="1" ht="14.25" customHeight="1">
      <c r="A170" s="102" t="s">
        <v>996</v>
      </c>
      <c r="B170" s="103" t="s">
        <v>995</v>
      </c>
      <c r="C170" s="103" t="s">
        <v>990</v>
      </c>
      <c r="D170" s="104" t="s">
        <v>996</v>
      </c>
      <c r="E170" s="103" t="str">
        <f t="shared" si="11"/>
        <v>87-62-0009</v>
      </c>
      <c r="F170" s="103" t="s">
        <v>857</v>
      </c>
      <c r="G170" s="147"/>
      <c r="H170" s="299"/>
      <c r="I170" s="300"/>
      <c r="J170" s="89" t="s">
        <v>43</v>
      </c>
      <c r="K170" s="90">
        <v>0.42</v>
      </c>
      <c r="L170" s="130">
        <v>250</v>
      </c>
      <c r="M170" s="91">
        <v>250</v>
      </c>
      <c r="N170" s="84">
        <v>0</v>
      </c>
      <c r="O170" s="106"/>
      <c r="P170" s="93" t="str">
        <f>IF(O170="","-",O170*L170)</f>
        <v>-</v>
      </c>
      <c r="Q170" s="94" t="str">
        <f t="shared" si="10"/>
        <v xml:space="preserve">-    € </v>
      </c>
      <c r="R170" s="301"/>
      <c r="S170" s="26"/>
      <c r="T170" s="88"/>
    </row>
    <row r="171" spans="1:21" s="107" customFormat="1" ht="14.25" customHeight="1">
      <c r="A171" s="102" t="s">
        <v>998</v>
      </c>
      <c r="B171" s="103" t="s">
        <v>997</v>
      </c>
      <c r="C171" s="103" t="s">
        <v>990</v>
      </c>
      <c r="D171" s="104" t="s">
        <v>998</v>
      </c>
      <c r="E171" s="103" t="str">
        <f t="shared" si="11"/>
        <v>87-62-0010</v>
      </c>
      <c r="F171" s="103" t="s">
        <v>857</v>
      </c>
      <c r="G171" s="148"/>
      <c r="H171" s="276"/>
      <c r="I171" s="278"/>
      <c r="J171" s="89" t="s">
        <v>87</v>
      </c>
      <c r="K171" s="90">
        <v>0.49</v>
      </c>
      <c r="L171" s="130">
        <v>200</v>
      </c>
      <c r="M171" s="91">
        <v>200</v>
      </c>
      <c r="N171" s="84">
        <v>0</v>
      </c>
      <c r="O171" s="106"/>
      <c r="P171" s="93" t="str">
        <f>IF(O171="","-",O171*L171)</f>
        <v>-</v>
      </c>
      <c r="Q171" s="94" t="str">
        <f t="shared" si="10"/>
        <v xml:space="preserve">-    € </v>
      </c>
      <c r="R171" s="298"/>
      <c r="S171" s="26"/>
      <c r="T171" s="88"/>
    </row>
    <row r="172" spans="1:21" customFormat="1" ht="14.4">
      <c r="A172" t="s">
        <v>433</v>
      </c>
      <c r="B172" s="97" t="s">
        <v>432</v>
      </c>
      <c r="C172" s="97" t="s">
        <v>426</v>
      </c>
      <c r="D172" s="98"/>
      <c r="E172" s="97" t="s">
        <v>433</v>
      </c>
      <c r="F172" s="97" t="s">
        <v>835</v>
      </c>
      <c r="G172" s="143" t="s">
        <v>38</v>
      </c>
      <c r="H172" s="279" t="s">
        <v>84</v>
      </c>
      <c r="I172" s="282" t="s">
        <v>426</v>
      </c>
      <c r="J172" s="99" t="s">
        <v>103</v>
      </c>
      <c r="K172" s="100">
        <v>0.26</v>
      </c>
      <c r="L172" s="101"/>
      <c r="M172" s="84">
        <v>900</v>
      </c>
      <c r="N172" s="84">
        <v>2</v>
      </c>
      <c r="O172" s="85"/>
      <c r="P172" s="86" t="str">
        <f t="shared" ref="P172:P221" si="12">IF(O172="","-",O172*M172)</f>
        <v>-</v>
      </c>
      <c r="Q172" s="87" t="str">
        <f t="shared" si="10"/>
        <v xml:space="preserve">-    € </v>
      </c>
      <c r="R172" s="285" t="s">
        <v>999</v>
      </c>
      <c r="S172" s="26"/>
      <c r="T172" s="88"/>
    </row>
    <row r="173" spans="1:21" ht="19.5" customHeight="1">
      <c r="A173" s="26" t="s">
        <v>427</v>
      </c>
      <c r="B173" s="80" t="s">
        <v>425</v>
      </c>
      <c r="C173" s="80" t="s">
        <v>426</v>
      </c>
      <c r="D173" s="110" t="s">
        <v>1000</v>
      </c>
      <c r="E173" s="80" t="s">
        <v>427</v>
      </c>
      <c r="F173" s="95" t="s">
        <v>843</v>
      </c>
      <c r="G173" s="144"/>
      <c r="H173" s="280"/>
      <c r="I173" s="283" t="s">
        <v>426</v>
      </c>
      <c r="J173" s="111" t="s">
        <v>41</v>
      </c>
      <c r="K173" s="83">
        <v>0.35</v>
      </c>
      <c r="L173" s="84">
        <v>600</v>
      </c>
      <c r="M173" s="84">
        <v>600</v>
      </c>
      <c r="N173" s="84">
        <v>3</v>
      </c>
      <c r="O173" s="85"/>
      <c r="P173" s="86" t="str">
        <f t="shared" si="12"/>
        <v>-</v>
      </c>
      <c r="Q173" s="87" t="str">
        <f t="shared" si="10"/>
        <v xml:space="preserve">-    € </v>
      </c>
      <c r="R173" s="286"/>
      <c r="S173" s="26"/>
      <c r="T173" s="88"/>
      <c r="U173" s="24"/>
    </row>
    <row r="174" spans="1:21" customFormat="1" ht="14.4">
      <c r="A174" t="s">
        <v>430</v>
      </c>
      <c r="B174" s="97" t="s">
        <v>429</v>
      </c>
      <c r="C174" s="97" t="s">
        <v>426</v>
      </c>
      <c r="D174" s="98"/>
      <c r="E174" s="97" t="s">
        <v>430</v>
      </c>
      <c r="F174" s="97" t="s">
        <v>835</v>
      </c>
      <c r="G174" s="144"/>
      <c r="H174" s="280"/>
      <c r="I174" s="284" t="s">
        <v>426</v>
      </c>
      <c r="J174" s="99" t="s">
        <v>104</v>
      </c>
      <c r="K174" s="100">
        <v>0.47</v>
      </c>
      <c r="L174" s="101"/>
      <c r="M174" s="84">
        <v>300</v>
      </c>
      <c r="N174" s="84">
        <v>2</v>
      </c>
      <c r="O174" s="85"/>
      <c r="P174" s="86" t="str">
        <f t="shared" si="12"/>
        <v>-</v>
      </c>
      <c r="Q174" s="87" t="str">
        <f t="shared" si="10"/>
        <v xml:space="preserve">-    € </v>
      </c>
      <c r="R174" s="286"/>
      <c r="S174" s="26"/>
      <c r="T174" s="88"/>
    </row>
    <row r="175" spans="1:21" ht="14.25" customHeight="1">
      <c r="A175" s="26"/>
      <c r="B175" s="80" t="s">
        <v>1001</v>
      </c>
      <c r="C175" s="80" t="s">
        <v>108</v>
      </c>
      <c r="D175" s="81" t="s">
        <v>1002</v>
      </c>
      <c r="E175" s="80" t="s">
        <v>1002</v>
      </c>
      <c r="F175" s="80" t="s">
        <v>837</v>
      </c>
      <c r="G175" s="279" t="s">
        <v>107</v>
      </c>
      <c r="H175" s="279" t="s">
        <v>39</v>
      </c>
      <c r="I175" s="282" t="s">
        <v>108</v>
      </c>
      <c r="J175" s="89" t="s">
        <v>50</v>
      </c>
      <c r="K175" s="90">
        <v>0.14000000000000001</v>
      </c>
      <c r="L175" s="125">
        <v>800</v>
      </c>
      <c r="M175" s="91">
        <v>800</v>
      </c>
      <c r="N175" s="84">
        <v>0</v>
      </c>
      <c r="O175" s="92"/>
      <c r="P175" s="93" t="str">
        <f t="shared" si="12"/>
        <v>-</v>
      </c>
      <c r="Q175" s="94" t="str">
        <f t="shared" si="10"/>
        <v xml:space="preserve">-    € </v>
      </c>
      <c r="R175" s="285" t="s">
        <v>109</v>
      </c>
      <c r="S175" s="26"/>
      <c r="T175" s="88"/>
      <c r="U175" s="24"/>
    </row>
    <row r="176" spans="1:21" ht="14.25" customHeight="1">
      <c r="A176" s="26"/>
      <c r="B176" s="80" t="s">
        <v>435</v>
      </c>
      <c r="C176" s="80" t="s">
        <v>108</v>
      </c>
      <c r="D176" s="81" t="s">
        <v>436</v>
      </c>
      <c r="E176" s="80" t="s">
        <v>436</v>
      </c>
      <c r="F176" s="80" t="s">
        <v>837</v>
      </c>
      <c r="G176" s="280"/>
      <c r="H176" s="280"/>
      <c r="I176" s="283"/>
      <c r="J176" s="82" t="s">
        <v>41</v>
      </c>
      <c r="K176" s="83">
        <v>0.2</v>
      </c>
      <c r="L176" s="125">
        <v>600</v>
      </c>
      <c r="M176" s="84">
        <v>600</v>
      </c>
      <c r="N176" s="84">
        <v>8</v>
      </c>
      <c r="O176" s="85"/>
      <c r="P176" s="86" t="str">
        <f t="shared" si="12"/>
        <v>-</v>
      </c>
      <c r="Q176" s="87" t="str">
        <f t="shared" si="10"/>
        <v xml:space="preserve">-    € </v>
      </c>
      <c r="R176" s="286"/>
      <c r="S176" s="26"/>
      <c r="T176" s="88"/>
      <c r="U176" s="24"/>
    </row>
    <row r="177" spans="1:21" ht="14.25" customHeight="1">
      <c r="A177" s="26"/>
      <c r="B177" s="80"/>
      <c r="C177" s="80"/>
      <c r="D177" s="81"/>
      <c r="E177" s="80" t="s">
        <v>438</v>
      </c>
      <c r="F177" s="80"/>
      <c r="G177" s="280"/>
      <c r="H177" s="280"/>
      <c r="I177" s="283"/>
      <c r="J177" s="82" t="s">
        <v>43</v>
      </c>
      <c r="K177" s="83">
        <v>0.34</v>
      </c>
      <c r="L177" s="125"/>
      <c r="M177" s="84">
        <v>250</v>
      </c>
      <c r="N177" s="84">
        <v>2</v>
      </c>
      <c r="O177" s="85"/>
      <c r="P177" s="86" t="str">
        <f t="shared" si="12"/>
        <v>-</v>
      </c>
      <c r="Q177" s="87" t="str">
        <f t="shared" si="10"/>
        <v xml:space="preserve">-    € </v>
      </c>
      <c r="R177" s="286"/>
      <c r="S177" s="26"/>
      <c r="T177" s="88"/>
      <c r="U177" s="24"/>
    </row>
    <row r="178" spans="1:21" ht="14.25" customHeight="1">
      <c r="A178" s="26"/>
      <c r="B178" s="80" t="s">
        <v>1003</v>
      </c>
      <c r="C178" s="80" t="s">
        <v>108</v>
      </c>
      <c r="D178" s="81" t="s">
        <v>1004</v>
      </c>
      <c r="E178" s="80" t="s">
        <v>1004</v>
      </c>
      <c r="F178" s="80" t="s">
        <v>837</v>
      </c>
      <c r="G178" s="281"/>
      <c r="H178" s="281"/>
      <c r="I178" s="284"/>
      <c r="J178" s="89" t="s">
        <v>87</v>
      </c>
      <c r="K178" s="90">
        <v>0.38</v>
      </c>
      <c r="L178" s="125">
        <v>200</v>
      </c>
      <c r="M178" s="91">
        <v>200</v>
      </c>
      <c r="N178" s="84">
        <v>0</v>
      </c>
      <c r="O178" s="92"/>
      <c r="P178" s="93" t="str">
        <f t="shared" si="12"/>
        <v>-</v>
      </c>
      <c r="Q178" s="94" t="str">
        <f t="shared" si="10"/>
        <v xml:space="preserve">-    € </v>
      </c>
      <c r="R178" s="287"/>
      <c r="S178" s="26"/>
      <c r="T178" s="88"/>
      <c r="U178" s="24"/>
    </row>
    <row r="179" spans="1:21" ht="14.25" customHeight="1">
      <c r="A179" s="26"/>
      <c r="B179" s="80" t="s">
        <v>447</v>
      </c>
      <c r="C179" s="80" t="s">
        <v>441</v>
      </c>
      <c r="D179" s="81"/>
      <c r="E179" s="80" t="s">
        <v>448</v>
      </c>
      <c r="F179" s="80" t="s">
        <v>835</v>
      </c>
      <c r="G179" s="279" t="s">
        <v>48</v>
      </c>
      <c r="H179" s="279" t="s">
        <v>58</v>
      </c>
      <c r="I179" s="282" t="s">
        <v>441</v>
      </c>
      <c r="J179" s="82" t="s">
        <v>50</v>
      </c>
      <c r="K179" s="83">
        <v>0.18000000000000002</v>
      </c>
      <c r="L179" s="84"/>
      <c r="M179" s="84">
        <v>800</v>
      </c>
      <c r="N179" s="84">
        <v>2</v>
      </c>
      <c r="O179" s="85"/>
      <c r="P179" s="86" t="str">
        <f t="shared" si="12"/>
        <v>-</v>
      </c>
      <c r="Q179" s="87" t="str">
        <f t="shared" si="10"/>
        <v xml:space="preserve">-    € </v>
      </c>
      <c r="R179" s="285" t="s">
        <v>1005</v>
      </c>
      <c r="S179" s="26"/>
      <c r="T179" s="88"/>
      <c r="U179" s="24"/>
    </row>
    <row r="180" spans="1:21" ht="14.25" customHeight="1">
      <c r="A180" s="26"/>
      <c r="B180" s="80" t="s">
        <v>440</v>
      </c>
      <c r="C180" s="80" t="s">
        <v>441</v>
      </c>
      <c r="D180" s="81" t="s">
        <v>442</v>
      </c>
      <c r="E180" s="80" t="s">
        <v>442</v>
      </c>
      <c r="F180" s="80" t="s">
        <v>837</v>
      </c>
      <c r="G180" s="280"/>
      <c r="H180" s="280"/>
      <c r="I180" s="283"/>
      <c r="J180" s="82" t="s">
        <v>41</v>
      </c>
      <c r="K180" s="83">
        <v>0.22</v>
      </c>
      <c r="L180" s="84">
        <v>500</v>
      </c>
      <c r="M180" s="84">
        <v>500</v>
      </c>
      <c r="N180" s="84" t="s">
        <v>869</v>
      </c>
      <c r="O180" s="85"/>
      <c r="P180" s="86" t="str">
        <f t="shared" si="12"/>
        <v>-</v>
      </c>
      <c r="Q180" s="87" t="str">
        <f t="shared" si="10"/>
        <v xml:space="preserve">-    € </v>
      </c>
      <c r="R180" s="286"/>
      <c r="S180" s="26"/>
      <c r="T180" s="88"/>
      <c r="U180" s="24"/>
    </row>
    <row r="181" spans="1:21" ht="14.25" customHeight="1">
      <c r="A181" s="26"/>
      <c r="B181" s="80" t="s">
        <v>444</v>
      </c>
      <c r="C181" s="80" t="s">
        <v>441</v>
      </c>
      <c r="D181" s="81" t="s">
        <v>445</v>
      </c>
      <c r="E181" s="80" t="s">
        <v>445</v>
      </c>
      <c r="F181" s="80" t="s">
        <v>837</v>
      </c>
      <c r="G181" s="281"/>
      <c r="H181" s="281"/>
      <c r="I181" s="284"/>
      <c r="J181" s="82" t="s">
        <v>43</v>
      </c>
      <c r="K181" s="83">
        <v>0.36</v>
      </c>
      <c r="L181" s="84">
        <v>250</v>
      </c>
      <c r="M181" s="84">
        <v>200</v>
      </c>
      <c r="N181" s="84">
        <v>3</v>
      </c>
      <c r="O181" s="85"/>
      <c r="P181" s="86" t="str">
        <f t="shared" si="12"/>
        <v>-</v>
      </c>
      <c r="Q181" s="87" t="str">
        <f t="shared" si="10"/>
        <v xml:space="preserve">-    € </v>
      </c>
      <c r="R181" s="287"/>
      <c r="S181" s="26"/>
      <c r="T181" s="88"/>
      <c r="U181" s="24"/>
    </row>
    <row r="182" spans="1:21" ht="14.25" customHeight="1">
      <c r="A182" s="26"/>
      <c r="B182" s="80" t="s">
        <v>456</v>
      </c>
      <c r="C182" s="80" t="s">
        <v>110</v>
      </c>
      <c r="D182" s="81" t="s">
        <v>457</v>
      </c>
      <c r="E182" s="80" t="s">
        <v>1006</v>
      </c>
      <c r="F182" s="95" t="s">
        <v>843</v>
      </c>
      <c r="G182" s="279" t="s">
        <v>48</v>
      </c>
      <c r="H182" s="279" t="s">
        <v>84</v>
      </c>
      <c r="I182" s="282" t="s">
        <v>110</v>
      </c>
      <c r="J182" s="82" t="s">
        <v>50</v>
      </c>
      <c r="K182" s="83">
        <v>0.14000000000000001</v>
      </c>
      <c r="L182" s="125">
        <v>800</v>
      </c>
      <c r="M182" s="84">
        <v>800</v>
      </c>
      <c r="N182" s="84">
        <v>0</v>
      </c>
      <c r="O182" s="92"/>
      <c r="P182" s="86" t="str">
        <f t="shared" si="12"/>
        <v>-</v>
      </c>
      <c r="Q182" s="87" t="str">
        <f t="shared" si="10"/>
        <v xml:space="preserve">-    € </v>
      </c>
      <c r="R182" s="285" t="s">
        <v>111</v>
      </c>
      <c r="S182" s="26"/>
      <c r="T182" s="88"/>
      <c r="U182" s="24"/>
    </row>
    <row r="183" spans="1:21" ht="14.25" customHeight="1">
      <c r="A183" s="26"/>
      <c r="B183" s="80" t="s">
        <v>456</v>
      </c>
      <c r="C183" s="80" t="s">
        <v>110</v>
      </c>
      <c r="D183" s="81" t="s">
        <v>457</v>
      </c>
      <c r="E183" s="80" t="str">
        <f>D183</f>
        <v>87-65-0016</v>
      </c>
      <c r="F183" s="95"/>
      <c r="G183" s="280"/>
      <c r="H183" s="280"/>
      <c r="I183" s="283"/>
      <c r="J183" s="82" t="s">
        <v>50</v>
      </c>
      <c r="K183" s="83">
        <v>0.15</v>
      </c>
      <c r="L183" s="125"/>
      <c r="M183" s="84">
        <v>800</v>
      </c>
      <c r="N183" s="84">
        <v>3</v>
      </c>
      <c r="O183" s="92"/>
      <c r="P183" s="86" t="str">
        <f>IF(O183="","-",O183*M183)</f>
        <v>-</v>
      </c>
      <c r="Q183" s="87" t="str">
        <f t="shared" si="10"/>
        <v xml:space="preserve">-    € </v>
      </c>
      <c r="R183" s="286"/>
      <c r="S183" s="26"/>
      <c r="T183" s="88"/>
      <c r="U183" s="24"/>
    </row>
    <row r="184" spans="1:21" ht="14.25" customHeight="1">
      <c r="A184" s="26"/>
      <c r="B184" s="80" t="s">
        <v>450</v>
      </c>
      <c r="C184" s="80" t="s">
        <v>110</v>
      </c>
      <c r="D184" s="81" t="s">
        <v>451</v>
      </c>
      <c r="E184" s="80" t="s">
        <v>1007</v>
      </c>
      <c r="F184" s="95" t="s">
        <v>843</v>
      </c>
      <c r="G184" s="280"/>
      <c r="H184" s="280"/>
      <c r="I184" s="283"/>
      <c r="J184" s="82" t="s">
        <v>41</v>
      </c>
      <c r="K184" s="83">
        <v>0.2</v>
      </c>
      <c r="L184" s="125">
        <v>500</v>
      </c>
      <c r="M184" s="84">
        <v>600</v>
      </c>
      <c r="N184" s="84">
        <v>0</v>
      </c>
      <c r="O184" s="92"/>
      <c r="P184" s="86" t="str">
        <f t="shared" si="12"/>
        <v>-</v>
      </c>
      <c r="Q184" s="87" t="str">
        <f t="shared" si="10"/>
        <v xml:space="preserve">-    € </v>
      </c>
      <c r="R184" s="286"/>
      <c r="S184" s="26"/>
      <c r="T184" s="88"/>
      <c r="U184" s="24"/>
    </row>
    <row r="185" spans="1:21" ht="14.25" customHeight="1">
      <c r="A185" s="26"/>
      <c r="B185" s="80"/>
      <c r="C185" s="80"/>
      <c r="D185" s="81"/>
      <c r="E185" s="80" t="s">
        <v>451</v>
      </c>
      <c r="F185" s="95"/>
      <c r="G185" s="280"/>
      <c r="H185" s="280"/>
      <c r="I185" s="283"/>
      <c r="J185" s="82" t="s">
        <v>41</v>
      </c>
      <c r="K185" s="83">
        <v>0.2</v>
      </c>
      <c r="L185" s="125"/>
      <c r="M185" s="84">
        <v>600</v>
      </c>
      <c r="N185" s="84">
        <v>2</v>
      </c>
      <c r="O185" s="85"/>
      <c r="P185" s="86" t="str">
        <f t="shared" si="12"/>
        <v>-</v>
      </c>
      <c r="Q185" s="87" t="str">
        <f t="shared" si="10"/>
        <v xml:space="preserve">-    € </v>
      </c>
      <c r="R185" s="286"/>
      <c r="S185" s="26"/>
      <c r="T185" s="88"/>
      <c r="U185" s="24"/>
    </row>
    <row r="186" spans="1:21" ht="14.25" customHeight="1">
      <c r="A186" s="26"/>
      <c r="B186" s="80" t="s">
        <v>453</v>
      </c>
      <c r="C186" s="80" t="s">
        <v>110</v>
      </c>
      <c r="D186" s="81" t="s">
        <v>454</v>
      </c>
      <c r="E186" s="80" t="s">
        <v>454</v>
      </c>
      <c r="F186" s="80" t="s">
        <v>837</v>
      </c>
      <c r="G186" s="280"/>
      <c r="H186" s="280"/>
      <c r="I186" s="283"/>
      <c r="J186" s="82" t="s">
        <v>43</v>
      </c>
      <c r="K186" s="83">
        <v>0.37</v>
      </c>
      <c r="L186" s="125">
        <v>250</v>
      </c>
      <c r="M186" s="84">
        <v>250</v>
      </c>
      <c r="N186" s="84">
        <v>3</v>
      </c>
      <c r="O186" s="85"/>
      <c r="P186" s="86" t="str">
        <f t="shared" si="12"/>
        <v>-</v>
      </c>
      <c r="Q186" s="87" t="str">
        <f t="shared" si="10"/>
        <v xml:space="preserve">-    € </v>
      </c>
      <c r="R186" s="286"/>
      <c r="S186" s="26"/>
      <c r="T186" s="88"/>
      <c r="U186" s="24"/>
    </row>
    <row r="187" spans="1:21" ht="14.25" customHeight="1">
      <c r="A187" s="26"/>
      <c r="B187" s="80" t="s">
        <v>1008</v>
      </c>
      <c r="C187" s="80" t="s">
        <v>110</v>
      </c>
      <c r="D187" s="81" t="s">
        <v>1009</v>
      </c>
      <c r="E187" s="80" t="s">
        <v>1010</v>
      </c>
      <c r="F187" s="95" t="s">
        <v>843</v>
      </c>
      <c r="G187" s="281"/>
      <c r="H187" s="281"/>
      <c r="I187" s="284"/>
      <c r="J187" s="89" t="s">
        <v>87</v>
      </c>
      <c r="K187" s="90">
        <v>0.48</v>
      </c>
      <c r="L187" s="125">
        <v>200</v>
      </c>
      <c r="M187" s="91">
        <v>150</v>
      </c>
      <c r="N187" s="84">
        <v>0</v>
      </c>
      <c r="O187" s="92"/>
      <c r="P187" s="93" t="str">
        <f t="shared" si="12"/>
        <v>-</v>
      </c>
      <c r="Q187" s="94" t="str">
        <f t="shared" si="10"/>
        <v xml:space="preserve">-    € </v>
      </c>
      <c r="R187" s="287"/>
      <c r="S187" s="26"/>
      <c r="T187" s="88"/>
      <c r="U187" s="24"/>
    </row>
    <row r="188" spans="1:21" customFormat="1" ht="14.4">
      <c r="B188" s="97" t="s">
        <v>466</v>
      </c>
      <c r="C188" s="97" t="s">
        <v>460</v>
      </c>
      <c r="D188" s="98"/>
      <c r="E188" s="97" t="s">
        <v>467</v>
      </c>
      <c r="F188" s="97" t="s">
        <v>835</v>
      </c>
      <c r="G188" s="279" t="s">
        <v>38</v>
      </c>
      <c r="H188" s="279" t="s">
        <v>99</v>
      </c>
      <c r="I188" s="282" t="s">
        <v>460</v>
      </c>
      <c r="J188" s="99" t="s">
        <v>103</v>
      </c>
      <c r="K188" s="100">
        <v>0.26</v>
      </c>
      <c r="L188" s="101"/>
      <c r="M188" s="84">
        <v>800</v>
      </c>
      <c r="N188" s="84">
        <v>1</v>
      </c>
      <c r="O188" s="85"/>
      <c r="P188" s="86" t="str">
        <f t="shared" si="12"/>
        <v>-</v>
      </c>
      <c r="Q188" s="87" t="str">
        <f t="shared" si="10"/>
        <v xml:space="preserve">-    € </v>
      </c>
      <c r="R188" s="285" t="s">
        <v>1011</v>
      </c>
      <c r="S188" s="26"/>
      <c r="T188" s="88"/>
    </row>
    <row r="189" spans="1:21" customFormat="1" ht="14.4">
      <c r="B189" s="97" t="s">
        <v>459</v>
      </c>
      <c r="C189" s="97" t="s">
        <v>460</v>
      </c>
      <c r="D189" s="98"/>
      <c r="E189" s="97" t="s">
        <v>461</v>
      </c>
      <c r="F189" s="97" t="s">
        <v>835</v>
      </c>
      <c r="G189" s="280"/>
      <c r="H189" s="280"/>
      <c r="I189" s="283" t="s">
        <v>460</v>
      </c>
      <c r="J189" s="99" t="s">
        <v>54</v>
      </c>
      <c r="K189" s="100">
        <v>0.35</v>
      </c>
      <c r="L189" s="101"/>
      <c r="M189" s="84">
        <v>600</v>
      </c>
      <c r="N189" s="84">
        <v>3</v>
      </c>
      <c r="O189" s="85"/>
      <c r="P189" s="86" t="str">
        <f t="shared" si="12"/>
        <v>-</v>
      </c>
      <c r="Q189" s="87" t="str">
        <f t="shared" si="10"/>
        <v xml:space="preserve">-    € </v>
      </c>
      <c r="R189" s="286"/>
      <c r="S189" s="26"/>
      <c r="T189" s="88"/>
    </row>
    <row r="190" spans="1:21" customFormat="1" ht="14.4">
      <c r="B190" s="97" t="s">
        <v>463</v>
      </c>
      <c r="C190" s="97" t="s">
        <v>460</v>
      </c>
      <c r="D190" s="98"/>
      <c r="E190" s="97" t="s">
        <v>464</v>
      </c>
      <c r="F190" s="97" t="s">
        <v>835</v>
      </c>
      <c r="G190" s="280"/>
      <c r="H190" s="280"/>
      <c r="I190" s="283" t="s">
        <v>460</v>
      </c>
      <c r="J190" s="99" t="s">
        <v>104</v>
      </c>
      <c r="K190" s="100">
        <v>0.47</v>
      </c>
      <c r="L190" s="101"/>
      <c r="M190" s="84">
        <v>300</v>
      </c>
      <c r="N190" s="84">
        <v>1</v>
      </c>
      <c r="O190" s="85"/>
      <c r="P190" s="86" t="str">
        <f t="shared" si="12"/>
        <v>-</v>
      </c>
      <c r="Q190" s="87" t="str">
        <f t="shared" si="10"/>
        <v xml:space="preserve">-    € </v>
      </c>
      <c r="R190" s="286"/>
      <c r="S190" s="26"/>
      <c r="T190" s="88"/>
    </row>
    <row r="191" spans="1:21" ht="14.25" customHeight="1">
      <c r="A191" s="26"/>
      <c r="B191" s="80" t="s">
        <v>475</v>
      </c>
      <c r="C191" s="80" t="s">
        <v>112</v>
      </c>
      <c r="D191" s="81" t="s">
        <v>476</v>
      </c>
      <c r="E191" s="80" t="s">
        <v>476</v>
      </c>
      <c r="F191" s="80" t="s">
        <v>837</v>
      </c>
      <c r="G191" s="279" t="s">
        <v>48</v>
      </c>
      <c r="H191" s="279" t="s">
        <v>39</v>
      </c>
      <c r="I191" s="282" t="s">
        <v>112</v>
      </c>
      <c r="J191" s="82" t="s">
        <v>50</v>
      </c>
      <c r="K191" s="83">
        <v>0.14000000000000001</v>
      </c>
      <c r="L191" s="125">
        <v>800</v>
      </c>
      <c r="M191" s="84">
        <v>800</v>
      </c>
      <c r="N191" s="84">
        <v>4</v>
      </c>
      <c r="O191" s="85"/>
      <c r="P191" s="86" t="str">
        <f t="shared" si="12"/>
        <v>-</v>
      </c>
      <c r="Q191" s="87" t="str">
        <f t="shared" si="10"/>
        <v xml:space="preserve">-    € </v>
      </c>
      <c r="R191" s="285" t="s">
        <v>113</v>
      </c>
      <c r="S191" s="26"/>
      <c r="T191" s="88"/>
      <c r="U191" s="24"/>
    </row>
    <row r="192" spans="1:21" ht="14.25" customHeight="1">
      <c r="A192" s="26"/>
      <c r="B192" s="80" t="s">
        <v>469</v>
      </c>
      <c r="C192" s="80" t="s">
        <v>112</v>
      </c>
      <c r="D192" s="81" t="s">
        <v>1012</v>
      </c>
      <c r="E192" s="80" t="s">
        <v>470</v>
      </c>
      <c r="F192" s="95" t="s">
        <v>843</v>
      </c>
      <c r="G192" s="280"/>
      <c r="H192" s="280"/>
      <c r="I192" s="283"/>
      <c r="J192" s="82" t="s">
        <v>41</v>
      </c>
      <c r="K192" s="83">
        <v>0.19</v>
      </c>
      <c r="L192" s="125">
        <v>600</v>
      </c>
      <c r="M192" s="84">
        <v>600</v>
      </c>
      <c r="N192" s="84">
        <v>4</v>
      </c>
      <c r="O192" s="85"/>
      <c r="P192" s="86" t="str">
        <f t="shared" si="12"/>
        <v>-</v>
      </c>
      <c r="Q192" s="87" t="str">
        <f t="shared" si="10"/>
        <v xml:space="preserve">-    € </v>
      </c>
      <c r="R192" s="286"/>
      <c r="S192" s="26"/>
      <c r="T192" s="88"/>
      <c r="U192" s="24"/>
    </row>
    <row r="193" spans="1:21" ht="14.25" customHeight="1">
      <c r="A193" s="26"/>
      <c r="B193" s="80" t="s">
        <v>472</v>
      </c>
      <c r="C193" s="80" t="s">
        <v>112</v>
      </c>
      <c r="D193" s="81" t="s">
        <v>1013</v>
      </c>
      <c r="E193" s="80" t="s">
        <v>473</v>
      </c>
      <c r="F193" s="95" t="s">
        <v>843</v>
      </c>
      <c r="G193" s="280"/>
      <c r="H193" s="280"/>
      <c r="I193" s="283"/>
      <c r="J193" s="82" t="s">
        <v>43</v>
      </c>
      <c r="K193" s="83">
        <v>0.35000000000000003</v>
      </c>
      <c r="L193" s="125">
        <v>250</v>
      </c>
      <c r="M193" s="84">
        <v>250</v>
      </c>
      <c r="N193" s="84">
        <v>9</v>
      </c>
      <c r="O193" s="85"/>
      <c r="P193" s="86" t="str">
        <f t="shared" si="12"/>
        <v>-</v>
      </c>
      <c r="Q193" s="87" t="str">
        <f t="shared" si="10"/>
        <v xml:space="preserve">-    € </v>
      </c>
      <c r="R193" s="286"/>
      <c r="S193" s="26"/>
      <c r="T193" s="88"/>
      <c r="U193" s="24"/>
    </row>
    <row r="194" spans="1:21" ht="14.25" customHeight="1">
      <c r="A194" s="26"/>
      <c r="B194" s="80" t="s">
        <v>1014</v>
      </c>
      <c r="C194" s="80" t="s">
        <v>112</v>
      </c>
      <c r="D194" s="81" t="s">
        <v>1015</v>
      </c>
      <c r="E194" s="80" t="s">
        <v>1015</v>
      </c>
      <c r="F194" s="80" t="s">
        <v>837</v>
      </c>
      <c r="G194" s="281"/>
      <c r="H194" s="281"/>
      <c r="I194" s="284"/>
      <c r="J194" s="89" t="s">
        <v>87</v>
      </c>
      <c r="K194" s="90">
        <v>0.46</v>
      </c>
      <c r="L194" s="125">
        <v>200</v>
      </c>
      <c r="M194" s="91">
        <v>200</v>
      </c>
      <c r="N194" s="84">
        <v>0</v>
      </c>
      <c r="O194" s="92"/>
      <c r="P194" s="93" t="str">
        <f t="shared" si="12"/>
        <v>-</v>
      </c>
      <c r="Q194" s="94" t="str">
        <f t="shared" si="10"/>
        <v xml:space="preserve">-    € </v>
      </c>
      <c r="R194" s="287"/>
      <c r="S194" s="26"/>
      <c r="T194" s="88"/>
      <c r="U194" s="24"/>
    </row>
    <row r="195" spans="1:21" ht="14.25" customHeight="1">
      <c r="A195" s="26"/>
      <c r="B195" s="131" t="s">
        <v>485</v>
      </c>
      <c r="C195" s="132" t="s">
        <v>479</v>
      </c>
      <c r="D195" s="81"/>
      <c r="E195" s="80" t="s">
        <v>486</v>
      </c>
      <c r="F195" s="80" t="s">
        <v>835</v>
      </c>
      <c r="G195" s="279" t="s">
        <v>48</v>
      </c>
      <c r="H195" s="279" t="s">
        <v>84</v>
      </c>
      <c r="I195" s="282" t="s">
        <v>479</v>
      </c>
      <c r="J195" s="82" t="s">
        <v>50</v>
      </c>
      <c r="K195" s="83">
        <v>0.23</v>
      </c>
      <c r="L195" s="84"/>
      <c r="M195" s="84">
        <v>800</v>
      </c>
      <c r="N195" s="84">
        <v>1.875</v>
      </c>
      <c r="O195" s="85"/>
      <c r="P195" s="86" t="str">
        <f t="shared" si="12"/>
        <v>-</v>
      </c>
      <c r="Q195" s="87" t="str">
        <f t="shared" si="10"/>
        <v xml:space="preserve">-    € </v>
      </c>
      <c r="R195" s="285" t="s">
        <v>1016</v>
      </c>
      <c r="S195" s="26"/>
      <c r="T195" s="88"/>
      <c r="U195" s="24"/>
    </row>
    <row r="196" spans="1:21" ht="14.25" customHeight="1">
      <c r="A196" s="26"/>
      <c r="B196" s="131" t="s">
        <v>478</v>
      </c>
      <c r="C196" s="132" t="s">
        <v>479</v>
      </c>
      <c r="D196" s="81"/>
      <c r="E196" s="80" t="s">
        <v>480</v>
      </c>
      <c r="F196" s="80" t="s">
        <v>835</v>
      </c>
      <c r="G196" s="280"/>
      <c r="H196" s="280"/>
      <c r="I196" s="283"/>
      <c r="J196" s="82" t="s">
        <v>41</v>
      </c>
      <c r="K196" s="83">
        <v>0.3</v>
      </c>
      <c r="L196" s="84"/>
      <c r="M196" s="84">
        <v>600</v>
      </c>
      <c r="N196" s="84">
        <v>2</v>
      </c>
      <c r="O196" s="85"/>
      <c r="P196" s="86" t="str">
        <f t="shared" si="12"/>
        <v>-</v>
      </c>
      <c r="Q196" s="87" t="str">
        <f t="shared" si="10"/>
        <v xml:space="preserve">-    € </v>
      </c>
      <c r="R196" s="286"/>
      <c r="S196" s="26"/>
      <c r="T196" s="88"/>
      <c r="U196" s="24"/>
    </row>
    <row r="197" spans="1:21" ht="14.25" customHeight="1">
      <c r="A197" s="26"/>
      <c r="B197" s="131" t="s">
        <v>482</v>
      </c>
      <c r="C197" s="132" t="s">
        <v>479</v>
      </c>
      <c r="D197" s="81"/>
      <c r="E197" s="80" t="s">
        <v>483</v>
      </c>
      <c r="F197" s="80" t="s">
        <v>835</v>
      </c>
      <c r="G197" s="280"/>
      <c r="H197" s="280"/>
      <c r="I197" s="283"/>
      <c r="J197" s="126" t="s">
        <v>43</v>
      </c>
      <c r="K197" s="127">
        <v>0.44</v>
      </c>
      <c r="L197" s="84"/>
      <c r="M197" s="128">
        <v>300</v>
      </c>
      <c r="N197" s="84">
        <v>2</v>
      </c>
      <c r="O197" s="92"/>
      <c r="P197" s="86" t="str">
        <f t="shared" si="12"/>
        <v>-</v>
      </c>
      <c r="Q197" s="87" t="str">
        <f t="shared" si="10"/>
        <v xml:space="preserve">-    € </v>
      </c>
      <c r="R197" s="286"/>
      <c r="S197" s="26"/>
      <c r="T197" s="88"/>
      <c r="U197" s="24"/>
    </row>
    <row r="198" spans="1:21" ht="14.25" customHeight="1">
      <c r="A198" s="26"/>
      <c r="B198" s="133" t="s">
        <v>1017</v>
      </c>
      <c r="C198" s="132" t="s">
        <v>479</v>
      </c>
      <c r="D198" s="81"/>
      <c r="E198" s="80" t="s">
        <v>1018</v>
      </c>
      <c r="F198" s="80" t="s">
        <v>835</v>
      </c>
      <c r="G198" s="281"/>
      <c r="H198" s="281"/>
      <c r="I198" s="284"/>
      <c r="J198" s="82" t="s">
        <v>87</v>
      </c>
      <c r="K198" s="83">
        <v>0.54</v>
      </c>
      <c r="L198" s="84"/>
      <c r="M198" s="84">
        <v>200</v>
      </c>
      <c r="N198" s="84">
        <v>0</v>
      </c>
      <c r="O198" s="85"/>
      <c r="P198" s="86" t="str">
        <f t="shared" si="12"/>
        <v>-</v>
      </c>
      <c r="Q198" s="87" t="str">
        <f t="shared" si="10"/>
        <v xml:space="preserve">-    € </v>
      </c>
      <c r="R198" s="287"/>
      <c r="S198" s="26"/>
      <c r="T198" s="88"/>
      <c r="U198" s="24"/>
    </row>
    <row r="199" spans="1:21" customFormat="1" ht="14.4" customHeight="1">
      <c r="B199" s="97" t="s">
        <v>1019</v>
      </c>
      <c r="C199" s="97" t="s">
        <v>1020</v>
      </c>
      <c r="D199" s="98"/>
      <c r="E199" s="97" t="s">
        <v>1021</v>
      </c>
      <c r="F199" s="97" t="s">
        <v>835</v>
      </c>
      <c r="G199" s="288" t="s">
        <v>38</v>
      </c>
      <c r="H199" s="288" t="s">
        <v>39</v>
      </c>
      <c r="I199" s="291" t="s">
        <v>1020</v>
      </c>
      <c r="J199" s="119" t="s">
        <v>54</v>
      </c>
      <c r="K199" s="120">
        <v>0.35</v>
      </c>
      <c r="L199" s="121"/>
      <c r="M199" s="121">
        <v>600</v>
      </c>
      <c r="N199" s="84">
        <v>0</v>
      </c>
      <c r="O199" s="92"/>
      <c r="P199" s="122" t="str">
        <f t="shared" si="12"/>
        <v>-</v>
      </c>
      <c r="Q199" s="123" t="str">
        <f t="shared" si="10"/>
        <v xml:space="preserve">-    € </v>
      </c>
      <c r="R199" s="294" t="s">
        <v>1022</v>
      </c>
      <c r="S199" s="26"/>
      <c r="T199" s="88"/>
    </row>
    <row r="200" spans="1:21" customFormat="1" ht="14.4" customHeight="1">
      <c r="B200" s="97" t="s">
        <v>1023</v>
      </c>
      <c r="C200" s="97" t="s">
        <v>1020</v>
      </c>
      <c r="D200" s="98"/>
      <c r="E200" s="97" t="s">
        <v>1024</v>
      </c>
      <c r="F200" s="97" t="s">
        <v>835</v>
      </c>
      <c r="G200" s="290"/>
      <c r="H200" s="290"/>
      <c r="I200" s="293" t="s">
        <v>1020</v>
      </c>
      <c r="J200" s="119" t="s">
        <v>74</v>
      </c>
      <c r="K200" s="120">
        <v>0.5</v>
      </c>
      <c r="L200" s="121"/>
      <c r="M200" s="91">
        <v>300</v>
      </c>
      <c r="N200" s="84">
        <v>0</v>
      </c>
      <c r="O200" s="92"/>
      <c r="P200" s="122" t="str">
        <f t="shared" si="12"/>
        <v>-</v>
      </c>
      <c r="Q200" s="123" t="str">
        <f t="shared" si="10"/>
        <v xml:space="preserve">-    € </v>
      </c>
      <c r="R200" s="295"/>
      <c r="S200" s="26"/>
      <c r="T200" s="88"/>
    </row>
    <row r="201" spans="1:21" customFormat="1" ht="14.4">
      <c r="B201" s="97" t="s">
        <v>495</v>
      </c>
      <c r="C201" s="97" t="s">
        <v>489</v>
      </c>
      <c r="D201" s="98"/>
      <c r="E201" s="97" t="s">
        <v>496</v>
      </c>
      <c r="F201" s="97" t="s">
        <v>835</v>
      </c>
      <c r="G201" s="279" t="s">
        <v>38</v>
      </c>
      <c r="H201" s="279" t="s">
        <v>39</v>
      </c>
      <c r="I201" s="282" t="s">
        <v>489</v>
      </c>
      <c r="J201" s="99" t="s">
        <v>103</v>
      </c>
      <c r="K201" s="100">
        <v>0.3</v>
      </c>
      <c r="L201" s="101"/>
      <c r="M201" s="84">
        <v>900</v>
      </c>
      <c r="N201" s="84">
        <v>2.7777777777777777</v>
      </c>
      <c r="O201" s="85"/>
      <c r="P201" s="86" t="str">
        <f t="shared" si="12"/>
        <v>-</v>
      </c>
      <c r="Q201" s="87" t="str">
        <f t="shared" si="10"/>
        <v xml:space="preserve">-    € </v>
      </c>
      <c r="R201" s="285" t="s">
        <v>1025</v>
      </c>
      <c r="S201" s="26"/>
      <c r="T201" s="88"/>
    </row>
    <row r="202" spans="1:21" customFormat="1" ht="14.4">
      <c r="B202" s="97" t="s">
        <v>488</v>
      </c>
      <c r="C202" s="97" t="s">
        <v>489</v>
      </c>
      <c r="D202" s="98"/>
      <c r="E202" s="97" t="s">
        <v>490</v>
      </c>
      <c r="F202" s="97" t="s">
        <v>835</v>
      </c>
      <c r="G202" s="280"/>
      <c r="H202" s="280"/>
      <c r="I202" s="283" t="s">
        <v>489</v>
      </c>
      <c r="J202" s="99" t="s">
        <v>54</v>
      </c>
      <c r="K202" s="100">
        <v>0.38</v>
      </c>
      <c r="L202" s="101"/>
      <c r="M202" s="84">
        <v>600</v>
      </c>
      <c r="N202" s="84">
        <v>4</v>
      </c>
      <c r="O202" s="85"/>
      <c r="P202" s="86" t="str">
        <f t="shared" si="12"/>
        <v>-</v>
      </c>
      <c r="Q202" s="87" t="str">
        <f t="shared" si="10"/>
        <v xml:space="preserve">-    € </v>
      </c>
      <c r="R202" s="286"/>
      <c r="S202" s="26"/>
      <c r="T202" s="88"/>
    </row>
    <row r="203" spans="1:21" customFormat="1" ht="14.4">
      <c r="B203" s="97" t="s">
        <v>492</v>
      </c>
      <c r="C203" s="97" t="s">
        <v>489</v>
      </c>
      <c r="D203" s="98"/>
      <c r="E203" s="97" t="s">
        <v>493</v>
      </c>
      <c r="F203" s="97" t="s">
        <v>835</v>
      </c>
      <c r="G203" s="281"/>
      <c r="H203" s="281"/>
      <c r="I203" s="284" t="s">
        <v>489</v>
      </c>
      <c r="J203" s="99" t="s">
        <v>104</v>
      </c>
      <c r="K203" s="100">
        <v>0.51</v>
      </c>
      <c r="L203" s="101"/>
      <c r="M203" s="84">
        <v>300</v>
      </c>
      <c r="N203" s="84">
        <v>2</v>
      </c>
      <c r="O203" s="85"/>
      <c r="P203" s="86" t="str">
        <f t="shared" si="12"/>
        <v>-</v>
      </c>
      <c r="Q203" s="87" t="str">
        <f t="shared" si="10"/>
        <v xml:space="preserve">-    € </v>
      </c>
      <c r="R203" s="286"/>
      <c r="S203" s="26"/>
      <c r="T203" s="88"/>
    </row>
    <row r="204" spans="1:21" ht="14.25" customHeight="1">
      <c r="A204" s="26"/>
      <c r="B204" s="80" t="s">
        <v>1026</v>
      </c>
      <c r="C204" s="80" t="s">
        <v>1027</v>
      </c>
      <c r="D204" s="81" t="s">
        <v>1028</v>
      </c>
      <c r="E204" s="80" t="s">
        <v>1029</v>
      </c>
      <c r="F204" s="95" t="s">
        <v>843</v>
      </c>
      <c r="G204" s="288" t="s">
        <v>48</v>
      </c>
      <c r="H204" s="288" t="s">
        <v>99</v>
      </c>
      <c r="I204" s="291" t="s">
        <v>1027</v>
      </c>
      <c r="J204" s="89" t="s">
        <v>50</v>
      </c>
      <c r="K204" s="90">
        <v>0.24000000000000002</v>
      </c>
      <c r="L204" s="129">
        <v>700</v>
      </c>
      <c r="M204" s="91">
        <v>800</v>
      </c>
      <c r="N204" s="84">
        <v>0</v>
      </c>
      <c r="O204" s="92"/>
      <c r="P204" s="93" t="str">
        <f t="shared" si="12"/>
        <v>-</v>
      </c>
      <c r="Q204" s="94" t="str">
        <f t="shared" si="10"/>
        <v xml:space="preserve">-    € </v>
      </c>
      <c r="R204" s="294" t="s">
        <v>1030</v>
      </c>
      <c r="S204" s="26"/>
      <c r="T204" s="88"/>
      <c r="U204" s="24"/>
    </row>
    <row r="205" spans="1:21" ht="14.25" customHeight="1">
      <c r="A205" s="26"/>
      <c r="B205" s="80" t="s">
        <v>1031</v>
      </c>
      <c r="C205" s="80" t="s">
        <v>1027</v>
      </c>
      <c r="D205" s="81" t="s">
        <v>1032</v>
      </c>
      <c r="E205" s="80" t="s">
        <v>1033</v>
      </c>
      <c r="F205" s="95" t="s">
        <v>843</v>
      </c>
      <c r="G205" s="289"/>
      <c r="H205" s="289"/>
      <c r="I205" s="292"/>
      <c r="J205" s="89" t="s">
        <v>41</v>
      </c>
      <c r="K205" s="90">
        <v>0.31</v>
      </c>
      <c r="L205" s="129">
        <v>500</v>
      </c>
      <c r="M205" s="91">
        <v>500</v>
      </c>
      <c r="N205" s="84">
        <v>0</v>
      </c>
      <c r="O205" s="92"/>
      <c r="P205" s="93" t="str">
        <f t="shared" si="12"/>
        <v>-</v>
      </c>
      <c r="Q205" s="94" t="str">
        <f t="shared" si="10"/>
        <v xml:space="preserve">-    € </v>
      </c>
      <c r="R205" s="295"/>
      <c r="S205" s="26"/>
      <c r="T205" s="88"/>
      <c r="U205" s="24"/>
    </row>
    <row r="206" spans="1:21" ht="14.25" customHeight="1">
      <c r="A206" s="26"/>
      <c r="B206" s="80" t="s">
        <v>1034</v>
      </c>
      <c r="C206" s="80" t="s">
        <v>1027</v>
      </c>
      <c r="D206" s="81"/>
      <c r="E206" s="80" t="s">
        <v>1035</v>
      </c>
      <c r="F206" s="95" t="s">
        <v>843</v>
      </c>
      <c r="G206" s="289"/>
      <c r="H206" s="289"/>
      <c r="I206" s="292"/>
      <c r="J206" s="89" t="s">
        <v>43</v>
      </c>
      <c r="K206" s="90">
        <v>0.42</v>
      </c>
      <c r="L206" s="129">
        <v>250</v>
      </c>
      <c r="M206" s="91">
        <v>250</v>
      </c>
      <c r="N206" s="84">
        <v>0</v>
      </c>
      <c r="O206" s="92"/>
      <c r="P206" s="93" t="str">
        <f t="shared" si="12"/>
        <v>-</v>
      </c>
      <c r="Q206" s="94" t="str">
        <f t="shared" si="10"/>
        <v xml:space="preserve">-    € </v>
      </c>
      <c r="R206" s="295"/>
      <c r="S206" s="26"/>
      <c r="T206" s="88"/>
      <c r="U206" s="24"/>
    </row>
    <row r="207" spans="1:21" ht="14.25" customHeight="1">
      <c r="A207" s="26"/>
      <c r="B207" s="80" t="s">
        <v>1036</v>
      </c>
      <c r="C207" s="80" t="s">
        <v>1027</v>
      </c>
      <c r="D207" s="81"/>
      <c r="E207" s="80" t="s">
        <v>1037</v>
      </c>
      <c r="F207" s="80" t="s">
        <v>835</v>
      </c>
      <c r="G207" s="290"/>
      <c r="H207" s="290"/>
      <c r="I207" s="293"/>
      <c r="J207" s="89" t="s">
        <v>87</v>
      </c>
      <c r="K207" s="90">
        <v>0.54</v>
      </c>
      <c r="L207" s="91"/>
      <c r="M207" s="91">
        <v>150</v>
      </c>
      <c r="N207" s="84">
        <v>0</v>
      </c>
      <c r="O207" s="92"/>
      <c r="P207" s="93" t="str">
        <f t="shared" si="12"/>
        <v>-</v>
      </c>
      <c r="Q207" s="94" t="str">
        <f t="shared" si="10"/>
        <v xml:space="preserve">-    € </v>
      </c>
      <c r="R207" s="296"/>
      <c r="S207" s="26"/>
      <c r="T207" s="88"/>
      <c r="U207" s="24"/>
    </row>
    <row r="208" spans="1:21" ht="14.25" customHeight="1">
      <c r="A208" s="26"/>
      <c r="B208" s="80" t="s">
        <v>502</v>
      </c>
      <c r="C208" s="80" t="s">
        <v>115</v>
      </c>
      <c r="D208" s="81" t="s">
        <v>503</v>
      </c>
      <c r="E208" s="80" t="s">
        <v>503</v>
      </c>
      <c r="F208" s="80" t="s">
        <v>837</v>
      </c>
      <c r="G208" s="279" t="s">
        <v>114</v>
      </c>
      <c r="H208" s="279" t="s">
        <v>39</v>
      </c>
      <c r="I208" s="282" t="s">
        <v>115</v>
      </c>
      <c r="J208" s="82" t="s">
        <v>41</v>
      </c>
      <c r="K208" s="83">
        <v>0.31</v>
      </c>
      <c r="L208" s="125">
        <v>500</v>
      </c>
      <c r="M208" s="84">
        <v>500</v>
      </c>
      <c r="N208" s="84" t="s">
        <v>869</v>
      </c>
      <c r="O208" s="85"/>
      <c r="P208" s="86" t="str">
        <f t="shared" si="12"/>
        <v>-</v>
      </c>
      <c r="Q208" s="87" t="str">
        <f t="shared" si="10"/>
        <v xml:space="preserve">-    € </v>
      </c>
      <c r="R208" s="285" t="s">
        <v>116</v>
      </c>
      <c r="S208" s="26"/>
      <c r="T208" s="88"/>
      <c r="U208" s="24"/>
    </row>
    <row r="209" spans="1:21" ht="14.25" customHeight="1">
      <c r="A209" s="26"/>
      <c r="B209" s="80" t="s">
        <v>505</v>
      </c>
      <c r="C209" s="80" t="s">
        <v>115</v>
      </c>
      <c r="D209" s="81" t="s">
        <v>506</v>
      </c>
      <c r="E209" s="80" t="str">
        <f>D209</f>
        <v>87-62-0120</v>
      </c>
      <c r="F209" s="80"/>
      <c r="G209" s="280"/>
      <c r="H209" s="280"/>
      <c r="I209" s="283"/>
      <c r="J209" s="82" t="s">
        <v>43</v>
      </c>
      <c r="K209" s="83">
        <v>0.44</v>
      </c>
      <c r="L209" s="125"/>
      <c r="M209" s="84">
        <v>250</v>
      </c>
      <c r="N209" s="84">
        <v>3</v>
      </c>
      <c r="O209" s="85"/>
      <c r="P209" s="86" t="str">
        <f t="shared" si="12"/>
        <v>-</v>
      </c>
      <c r="Q209" s="87" t="str">
        <f t="shared" si="10"/>
        <v xml:space="preserve">-    € </v>
      </c>
      <c r="R209" s="286"/>
      <c r="S209" s="26"/>
      <c r="T209" s="88"/>
      <c r="U209" s="24"/>
    </row>
    <row r="210" spans="1:21" ht="14.25" customHeight="1">
      <c r="A210" s="26"/>
      <c r="B210" s="80" t="s">
        <v>505</v>
      </c>
      <c r="C210" s="80" t="s">
        <v>115</v>
      </c>
      <c r="D210" s="81" t="s">
        <v>1038</v>
      </c>
      <c r="E210" s="80" t="s">
        <v>1038</v>
      </c>
      <c r="F210" s="80" t="s">
        <v>837</v>
      </c>
      <c r="G210" s="281"/>
      <c r="H210" s="281"/>
      <c r="I210" s="284"/>
      <c r="J210" s="89" t="s">
        <v>43</v>
      </c>
      <c r="K210" s="90">
        <v>0.46</v>
      </c>
      <c r="L210" s="125">
        <v>250</v>
      </c>
      <c r="M210" s="91">
        <v>250</v>
      </c>
      <c r="N210" s="84">
        <v>0</v>
      </c>
      <c r="O210" s="92"/>
      <c r="P210" s="93" t="str">
        <f t="shared" si="12"/>
        <v>-</v>
      </c>
      <c r="Q210" s="94" t="str">
        <f t="shared" si="10"/>
        <v xml:space="preserve">-    € </v>
      </c>
      <c r="R210" s="287"/>
      <c r="S210" s="26"/>
      <c r="T210" s="88"/>
      <c r="U210" s="24"/>
    </row>
    <row r="211" spans="1:21" customFormat="1" ht="14.4">
      <c r="B211" s="97" t="s">
        <v>498</v>
      </c>
      <c r="C211" s="97" t="s">
        <v>499</v>
      </c>
      <c r="D211" s="98"/>
      <c r="E211" s="97" t="s">
        <v>500</v>
      </c>
      <c r="F211" s="97" t="s">
        <v>835</v>
      </c>
      <c r="G211" s="134"/>
      <c r="H211" s="134"/>
      <c r="I211" s="135" t="s">
        <v>499</v>
      </c>
      <c r="J211" s="99" t="s">
        <v>54</v>
      </c>
      <c r="K211" s="100">
        <v>0.39</v>
      </c>
      <c r="L211" s="101"/>
      <c r="M211" s="84">
        <v>600</v>
      </c>
      <c r="N211" s="84">
        <v>4</v>
      </c>
      <c r="O211" s="85"/>
      <c r="P211" s="86" t="str">
        <f t="shared" si="12"/>
        <v>-</v>
      </c>
      <c r="Q211" s="87" t="str">
        <f t="shared" si="10"/>
        <v xml:space="preserve">-    € </v>
      </c>
      <c r="S211" s="26"/>
      <c r="T211" s="88"/>
    </row>
    <row r="212" spans="1:21" ht="14.25" customHeight="1">
      <c r="A212" s="26"/>
      <c r="B212" s="80" t="s">
        <v>517</v>
      </c>
      <c r="C212" s="80" t="s">
        <v>118</v>
      </c>
      <c r="D212" s="81" t="s">
        <v>518</v>
      </c>
      <c r="E212" s="80" t="s">
        <v>518</v>
      </c>
      <c r="F212" s="80" t="s">
        <v>837</v>
      </c>
      <c r="G212" s="279" t="s">
        <v>117</v>
      </c>
      <c r="H212" s="279" t="s">
        <v>99</v>
      </c>
      <c r="I212" s="282" t="s">
        <v>118</v>
      </c>
      <c r="J212" s="82" t="s">
        <v>50</v>
      </c>
      <c r="K212" s="83">
        <v>0.23</v>
      </c>
      <c r="L212" s="125">
        <v>800</v>
      </c>
      <c r="M212" s="84">
        <v>800</v>
      </c>
      <c r="N212" s="84">
        <v>3</v>
      </c>
      <c r="O212" s="92"/>
      <c r="P212" s="86" t="str">
        <f t="shared" si="12"/>
        <v>-</v>
      </c>
      <c r="Q212" s="87" t="str">
        <f t="shared" si="10"/>
        <v xml:space="preserve">-    € </v>
      </c>
      <c r="R212" s="285" t="s">
        <v>119</v>
      </c>
      <c r="S212" s="26"/>
      <c r="T212" s="88"/>
      <c r="U212" s="24"/>
    </row>
    <row r="213" spans="1:21" ht="14.25" customHeight="1">
      <c r="A213" s="26"/>
      <c r="B213" s="80" t="s">
        <v>508</v>
      </c>
      <c r="C213" s="80" t="s">
        <v>118</v>
      </c>
      <c r="D213" s="81" t="s">
        <v>509</v>
      </c>
      <c r="E213" s="80" t="s">
        <v>509</v>
      </c>
      <c r="F213" s="80" t="s">
        <v>837</v>
      </c>
      <c r="G213" s="280"/>
      <c r="H213" s="280"/>
      <c r="I213" s="283"/>
      <c r="J213" s="82" t="s">
        <v>41</v>
      </c>
      <c r="K213" s="83">
        <v>0.28000000000000003</v>
      </c>
      <c r="L213" s="125">
        <v>500</v>
      </c>
      <c r="M213" s="84">
        <v>500</v>
      </c>
      <c r="N213" s="84" t="s">
        <v>869</v>
      </c>
      <c r="O213" s="85"/>
      <c r="P213" s="86" t="str">
        <f t="shared" si="12"/>
        <v>-</v>
      </c>
      <c r="Q213" s="87" t="str">
        <f t="shared" si="10"/>
        <v xml:space="preserve">-    € </v>
      </c>
      <c r="R213" s="286"/>
      <c r="S213" s="26"/>
      <c r="T213" s="88"/>
      <c r="U213" s="24"/>
    </row>
    <row r="214" spans="1:21" ht="14.25" customHeight="1">
      <c r="A214" s="26"/>
      <c r="B214" s="80" t="s">
        <v>511</v>
      </c>
      <c r="C214" s="80" t="s">
        <v>118</v>
      </c>
      <c r="D214" s="81" t="s">
        <v>1039</v>
      </c>
      <c r="E214" s="80" t="s">
        <v>512</v>
      </c>
      <c r="F214" s="95" t="s">
        <v>843</v>
      </c>
      <c r="G214" s="280"/>
      <c r="H214" s="280"/>
      <c r="I214" s="283"/>
      <c r="J214" s="126" t="s">
        <v>43</v>
      </c>
      <c r="K214" s="127">
        <v>0.41000000000000003</v>
      </c>
      <c r="L214" s="125">
        <v>250</v>
      </c>
      <c r="M214" s="128">
        <v>250</v>
      </c>
      <c r="N214" s="84">
        <v>5</v>
      </c>
      <c r="O214" s="92"/>
      <c r="P214" s="86" t="str">
        <f t="shared" si="12"/>
        <v>-</v>
      </c>
      <c r="Q214" s="87" t="str">
        <f t="shared" si="10"/>
        <v xml:space="preserve">-    € </v>
      </c>
      <c r="R214" s="286"/>
      <c r="S214" s="26"/>
      <c r="T214" s="88"/>
      <c r="U214" s="24"/>
    </row>
    <row r="215" spans="1:21" ht="14.25" customHeight="1">
      <c r="A215" s="26"/>
      <c r="B215" s="80" t="s">
        <v>514</v>
      </c>
      <c r="C215" s="80" t="s">
        <v>118</v>
      </c>
      <c r="D215" s="81" t="s">
        <v>515</v>
      </c>
      <c r="E215" s="80" t="s">
        <v>515</v>
      </c>
      <c r="F215" s="80" t="s">
        <v>837</v>
      </c>
      <c r="G215" s="281"/>
      <c r="H215" s="281"/>
      <c r="I215" s="284"/>
      <c r="J215" s="82" t="s">
        <v>87</v>
      </c>
      <c r="K215" s="83">
        <v>0.51</v>
      </c>
      <c r="L215" s="125">
        <v>150</v>
      </c>
      <c r="M215" s="84">
        <v>150</v>
      </c>
      <c r="N215" s="84">
        <v>4</v>
      </c>
      <c r="O215" s="92"/>
      <c r="P215" s="86" t="str">
        <f t="shared" si="12"/>
        <v>-</v>
      </c>
      <c r="Q215" s="87" t="str">
        <f t="shared" si="10"/>
        <v xml:space="preserve">-    € </v>
      </c>
      <c r="R215" s="287"/>
      <c r="S215" s="26"/>
      <c r="T215" s="88"/>
      <c r="U215" s="24"/>
    </row>
    <row r="216" spans="1:21" ht="14.25" customHeight="1">
      <c r="A216" s="26"/>
      <c r="B216" s="116" t="s">
        <v>524</v>
      </c>
      <c r="C216" s="116" t="s">
        <v>521</v>
      </c>
      <c r="D216" s="81"/>
      <c r="E216" s="80" t="s">
        <v>525</v>
      </c>
      <c r="F216" s="80" t="s">
        <v>835</v>
      </c>
      <c r="G216" s="279" t="s">
        <v>52</v>
      </c>
      <c r="H216" s="279" t="s">
        <v>39</v>
      </c>
      <c r="I216" s="282" t="s">
        <v>521</v>
      </c>
      <c r="J216" s="82" t="s">
        <v>50</v>
      </c>
      <c r="K216" s="83">
        <v>0.25</v>
      </c>
      <c r="L216" s="84"/>
      <c r="M216" s="84">
        <v>700</v>
      </c>
      <c r="N216" s="84">
        <v>3</v>
      </c>
      <c r="O216" s="85"/>
      <c r="P216" s="86" t="str">
        <f t="shared" si="12"/>
        <v>-</v>
      </c>
      <c r="Q216" s="87" t="str">
        <f t="shared" si="10"/>
        <v xml:space="preserve">-    € </v>
      </c>
      <c r="R216" s="285" t="s">
        <v>1040</v>
      </c>
      <c r="S216" s="26"/>
      <c r="T216" s="88"/>
      <c r="U216" s="24"/>
    </row>
    <row r="217" spans="1:21" ht="14.25" customHeight="1">
      <c r="A217" s="26"/>
      <c r="B217" s="116" t="s">
        <v>520</v>
      </c>
      <c r="C217" s="116" t="s">
        <v>521</v>
      </c>
      <c r="D217" s="81"/>
      <c r="E217" s="80" t="s">
        <v>522</v>
      </c>
      <c r="F217" s="80" t="s">
        <v>835</v>
      </c>
      <c r="G217" s="280"/>
      <c r="H217" s="280"/>
      <c r="I217" s="283"/>
      <c r="J217" s="82" t="s">
        <v>41</v>
      </c>
      <c r="K217" s="83">
        <v>0.29000000000000004</v>
      </c>
      <c r="L217" s="84"/>
      <c r="M217" s="84">
        <v>500</v>
      </c>
      <c r="N217" s="84">
        <v>2</v>
      </c>
      <c r="O217" s="85"/>
      <c r="P217" s="86" t="str">
        <f t="shared" si="12"/>
        <v>-</v>
      </c>
      <c r="Q217" s="87" t="str">
        <f t="shared" ref="Q217:Q283" si="13">IF(O217="","-    € ",P217*K217)</f>
        <v xml:space="preserve">-    € </v>
      </c>
      <c r="R217" s="286"/>
      <c r="S217" s="26"/>
      <c r="T217" s="88"/>
      <c r="U217" s="24"/>
    </row>
    <row r="218" spans="1:21" ht="14.25" customHeight="1">
      <c r="A218" s="26"/>
      <c r="B218" s="116" t="s">
        <v>1041</v>
      </c>
      <c r="C218" s="116" t="s">
        <v>521</v>
      </c>
      <c r="D218" s="81"/>
      <c r="E218" s="80" t="s">
        <v>1042</v>
      </c>
      <c r="F218" s="80" t="s">
        <v>835</v>
      </c>
      <c r="G218" s="281"/>
      <c r="H218" s="281"/>
      <c r="I218" s="284"/>
      <c r="J218" s="89" t="s">
        <v>43</v>
      </c>
      <c r="K218" s="90">
        <v>0.43</v>
      </c>
      <c r="L218" s="84"/>
      <c r="M218" s="91">
        <v>250</v>
      </c>
      <c r="N218" s="84">
        <v>0</v>
      </c>
      <c r="O218" s="92"/>
      <c r="P218" s="93" t="str">
        <f t="shared" si="12"/>
        <v>-</v>
      </c>
      <c r="Q218" s="94" t="str">
        <f t="shared" si="13"/>
        <v xml:space="preserve">-    € </v>
      </c>
      <c r="R218" s="287"/>
      <c r="S218" s="26"/>
      <c r="T218" s="88"/>
      <c r="U218" s="24"/>
    </row>
    <row r="219" spans="1:21" ht="14.25" customHeight="1">
      <c r="A219" s="26"/>
      <c r="B219" s="80" t="s">
        <v>527</v>
      </c>
      <c r="C219" s="80" t="s">
        <v>120</v>
      </c>
      <c r="D219" s="81" t="s">
        <v>1043</v>
      </c>
      <c r="E219" s="80" t="s">
        <v>528</v>
      </c>
      <c r="F219" s="95" t="s">
        <v>843</v>
      </c>
      <c r="G219" s="279" t="s">
        <v>52</v>
      </c>
      <c r="H219" s="279" t="s">
        <v>45</v>
      </c>
      <c r="I219" s="282" t="s">
        <v>120</v>
      </c>
      <c r="J219" s="82" t="s">
        <v>50</v>
      </c>
      <c r="K219" s="83">
        <v>0.22</v>
      </c>
      <c r="L219" s="125">
        <v>800</v>
      </c>
      <c r="M219" s="84">
        <v>900</v>
      </c>
      <c r="N219" s="84">
        <v>2</v>
      </c>
      <c r="O219" s="85"/>
      <c r="P219" s="86" t="str">
        <f>IF(O219="","-",O219*M219)</f>
        <v>-</v>
      </c>
      <c r="Q219" s="87" t="str">
        <f t="shared" si="13"/>
        <v xml:space="preserve">-    € </v>
      </c>
      <c r="R219" s="285" t="s">
        <v>121</v>
      </c>
      <c r="S219" s="26"/>
      <c r="T219" s="88"/>
      <c r="U219" s="24"/>
    </row>
    <row r="220" spans="1:21" ht="14.25" customHeight="1">
      <c r="A220" s="26"/>
      <c r="B220" s="80" t="s">
        <v>806</v>
      </c>
      <c r="C220" s="80" t="s">
        <v>120</v>
      </c>
      <c r="D220" s="81" t="s">
        <v>1044</v>
      </c>
      <c r="E220" s="80" t="s">
        <v>1045</v>
      </c>
      <c r="F220" s="95" t="s">
        <v>843</v>
      </c>
      <c r="G220" s="280"/>
      <c r="H220" s="280"/>
      <c r="I220" s="283"/>
      <c r="J220" s="89" t="s">
        <v>41</v>
      </c>
      <c r="K220" s="90">
        <v>0.28000000000000003</v>
      </c>
      <c r="L220" s="84">
        <v>500</v>
      </c>
      <c r="M220" s="91">
        <v>600</v>
      </c>
      <c r="N220" s="84">
        <v>0</v>
      </c>
      <c r="O220" s="92"/>
      <c r="P220" s="93" t="str">
        <f t="shared" si="12"/>
        <v>-</v>
      </c>
      <c r="Q220" s="94" t="str">
        <f t="shared" si="13"/>
        <v xml:space="preserve">-    € </v>
      </c>
      <c r="R220" s="286"/>
      <c r="S220" s="26"/>
      <c r="T220" s="88"/>
      <c r="U220" s="24"/>
    </row>
    <row r="221" spans="1:21" ht="14.25" customHeight="1">
      <c r="A221" s="26"/>
      <c r="B221" s="80" t="s">
        <v>1046</v>
      </c>
      <c r="C221" s="80" t="s">
        <v>120</v>
      </c>
      <c r="D221" s="81" t="s">
        <v>1047</v>
      </c>
      <c r="E221" s="80" t="s">
        <v>1047</v>
      </c>
      <c r="F221" s="80" t="s">
        <v>837</v>
      </c>
      <c r="G221" s="281"/>
      <c r="H221" s="281"/>
      <c r="I221" s="284"/>
      <c r="J221" s="82" t="s">
        <v>43</v>
      </c>
      <c r="K221" s="83">
        <v>0.4</v>
      </c>
      <c r="L221" s="84">
        <v>250</v>
      </c>
      <c r="M221" s="84">
        <v>200</v>
      </c>
      <c r="N221" s="84">
        <v>0</v>
      </c>
      <c r="O221" s="85"/>
      <c r="P221" s="86" t="str">
        <f t="shared" si="12"/>
        <v>-</v>
      </c>
      <c r="Q221" s="87" t="str">
        <f t="shared" si="13"/>
        <v xml:space="preserve">-    € </v>
      </c>
      <c r="R221" s="287"/>
      <c r="S221" s="26"/>
      <c r="T221" s="88"/>
      <c r="U221" s="24"/>
    </row>
    <row r="222" spans="1:21" s="107" customFormat="1" ht="14.25" customHeight="1">
      <c r="A222" s="102"/>
      <c r="B222" s="103" t="s">
        <v>1048</v>
      </c>
      <c r="C222" s="103" t="s">
        <v>531</v>
      </c>
      <c r="D222" s="104" t="s">
        <v>1049</v>
      </c>
      <c r="E222" s="103">
        <v>0</v>
      </c>
      <c r="F222" s="103" t="s">
        <v>857</v>
      </c>
      <c r="G222" s="279" t="s">
        <v>48</v>
      </c>
      <c r="H222" s="279" t="s">
        <v>91</v>
      </c>
      <c r="I222" s="282" t="s">
        <v>531</v>
      </c>
      <c r="J222" s="89" t="s">
        <v>50</v>
      </c>
      <c r="K222" s="90">
        <v>0.22</v>
      </c>
      <c r="L222" s="105">
        <v>800</v>
      </c>
      <c r="M222" s="91">
        <v>800</v>
      </c>
      <c r="N222" s="84">
        <v>0</v>
      </c>
      <c r="O222" s="106"/>
      <c r="P222" s="93" t="str">
        <f>IF(O222="","-",O222*L222)</f>
        <v>-</v>
      </c>
      <c r="Q222" s="94" t="str">
        <f t="shared" si="13"/>
        <v xml:space="preserve">-    € </v>
      </c>
      <c r="R222" s="285" t="s">
        <v>1050</v>
      </c>
      <c r="S222" s="26"/>
      <c r="T222" s="88"/>
    </row>
    <row r="223" spans="1:21" s="107" customFormat="1" ht="14.25" customHeight="1">
      <c r="A223" s="102"/>
      <c r="B223" s="103" t="s">
        <v>530</v>
      </c>
      <c r="C223" s="103" t="s">
        <v>531</v>
      </c>
      <c r="D223" s="104" t="s">
        <v>532</v>
      </c>
      <c r="E223" s="80" t="s">
        <v>532</v>
      </c>
      <c r="F223" s="95" t="s">
        <v>843</v>
      </c>
      <c r="G223" s="280"/>
      <c r="H223" s="280"/>
      <c r="I223" s="283"/>
      <c r="J223" s="82" t="s">
        <v>41</v>
      </c>
      <c r="K223" s="83">
        <v>0.27</v>
      </c>
      <c r="L223" s="84">
        <v>500</v>
      </c>
      <c r="M223" s="84">
        <v>500</v>
      </c>
      <c r="N223" s="84">
        <v>6</v>
      </c>
      <c r="O223" s="85"/>
      <c r="P223" s="86" t="str">
        <f>IF(O223="","-",O223*M223)</f>
        <v>-</v>
      </c>
      <c r="Q223" s="87" t="str">
        <f t="shared" si="13"/>
        <v xml:space="preserve">-    € </v>
      </c>
      <c r="R223" s="286"/>
      <c r="S223" s="26"/>
      <c r="T223" s="88"/>
    </row>
    <row r="224" spans="1:21" s="107" customFormat="1" ht="14.25" customHeight="1">
      <c r="A224" s="102"/>
      <c r="B224" s="103" t="s">
        <v>1051</v>
      </c>
      <c r="C224" s="103" t="s">
        <v>531</v>
      </c>
      <c r="D224" s="104" t="s">
        <v>1052</v>
      </c>
      <c r="E224" s="103">
        <v>0</v>
      </c>
      <c r="F224" s="103" t="s">
        <v>857</v>
      </c>
      <c r="G224" s="281"/>
      <c r="H224" s="281"/>
      <c r="I224" s="284"/>
      <c r="J224" s="89" t="s">
        <v>43</v>
      </c>
      <c r="K224" s="90">
        <v>0.37</v>
      </c>
      <c r="L224" s="105">
        <v>250</v>
      </c>
      <c r="M224" s="91">
        <v>250</v>
      </c>
      <c r="N224" s="84">
        <v>0</v>
      </c>
      <c r="O224" s="106"/>
      <c r="P224" s="93" t="str">
        <f>IF(O224="","-",O224*L224)</f>
        <v>-</v>
      </c>
      <c r="Q224" s="94" t="str">
        <f t="shared" si="13"/>
        <v xml:space="preserve">-    € </v>
      </c>
      <c r="R224" s="287"/>
      <c r="S224" s="26"/>
      <c r="T224" s="88"/>
    </row>
    <row r="225" spans="1:21" s="107" customFormat="1" ht="14.25" customHeight="1">
      <c r="A225" s="102"/>
      <c r="B225" s="103" t="s">
        <v>1053</v>
      </c>
      <c r="C225" s="103" t="s">
        <v>123</v>
      </c>
      <c r="D225" s="104" t="s">
        <v>1054</v>
      </c>
      <c r="E225" s="103">
        <v>0</v>
      </c>
      <c r="F225" s="103" t="s">
        <v>857</v>
      </c>
      <c r="G225" s="279" t="s">
        <v>117</v>
      </c>
      <c r="H225" s="279" t="s">
        <v>91</v>
      </c>
      <c r="I225" s="282" t="s">
        <v>123</v>
      </c>
      <c r="J225" s="89" t="s">
        <v>50</v>
      </c>
      <c r="K225" s="90">
        <v>0.2</v>
      </c>
      <c r="L225" s="105">
        <v>800</v>
      </c>
      <c r="M225" s="91">
        <v>800</v>
      </c>
      <c r="N225" s="84">
        <v>0</v>
      </c>
      <c r="O225" s="106"/>
      <c r="P225" s="93" t="str">
        <f>IF(O225="","-",O225*L225)</f>
        <v>-</v>
      </c>
      <c r="Q225" s="94" t="str">
        <f t="shared" si="13"/>
        <v xml:space="preserve">-    € </v>
      </c>
      <c r="R225" s="285" t="s">
        <v>124</v>
      </c>
      <c r="S225" s="26"/>
      <c r="T225" s="88"/>
    </row>
    <row r="226" spans="1:21" ht="14.25" customHeight="1">
      <c r="A226" s="26"/>
      <c r="B226" s="80" t="s">
        <v>534</v>
      </c>
      <c r="C226" s="80" t="s">
        <v>123</v>
      </c>
      <c r="D226" s="81" t="s">
        <v>535</v>
      </c>
      <c r="E226" s="80" t="s">
        <v>535</v>
      </c>
      <c r="F226" s="80" t="s">
        <v>837</v>
      </c>
      <c r="G226" s="280"/>
      <c r="H226" s="280"/>
      <c r="I226" s="283"/>
      <c r="J226" s="82" t="s">
        <v>41</v>
      </c>
      <c r="K226" s="83">
        <v>0.24000000000000002</v>
      </c>
      <c r="L226" s="84">
        <v>500</v>
      </c>
      <c r="M226" s="84">
        <v>800</v>
      </c>
      <c r="N226" s="84">
        <v>4</v>
      </c>
      <c r="O226" s="85"/>
      <c r="P226" s="86" t="str">
        <f t="shared" ref="P226:P238" si="14">IF(O226="","-",O226*M226)</f>
        <v>-</v>
      </c>
      <c r="Q226" s="87" t="str">
        <f t="shared" si="13"/>
        <v xml:space="preserve">-    € </v>
      </c>
      <c r="R226" s="286"/>
      <c r="S226" s="26"/>
      <c r="T226" s="88"/>
      <c r="U226" s="24"/>
    </row>
    <row r="227" spans="1:21" ht="14.25" customHeight="1">
      <c r="A227" s="26"/>
      <c r="B227" s="80" t="s">
        <v>537</v>
      </c>
      <c r="C227" s="80" t="s">
        <v>123</v>
      </c>
      <c r="D227" s="81" t="s">
        <v>1055</v>
      </c>
      <c r="E227" s="80" t="s">
        <v>538</v>
      </c>
      <c r="F227" s="95" t="s">
        <v>843</v>
      </c>
      <c r="G227" s="281"/>
      <c r="H227" s="281"/>
      <c r="I227" s="284"/>
      <c r="J227" s="82" t="s">
        <v>43</v>
      </c>
      <c r="K227" s="83">
        <v>0.41000000000000003</v>
      </c>
      <c r="L227" s="84">
        <v>250</v>
      </c>
      <c r="M227" s="84">
        <v>300</v>
      </c>
      <c r="N227" s="84">
        <v>4</v>
      </c>
      <c r="O227" s="85"/>
      <c r="P227" s="86" t="str">
        <f t="shared" si="14"/>
        <v>-</v>
      </c>
      <c r="Q227" s="87" t="str">
        <f t="shared" si="13"/>
        <v xml:space="preserve">-    € </v>
      </c>
      <c r="R227" s="287"/>
      <c r="S227" s="26"/>
      <c r="T227" s="88"/>
      <c r="U227" s="24"/>
    </row>
    <row r="228" spans="1:21">
      <c r="A228" s="26"/>
      <c r="B228" s="80" t="s">
        <v>540</v>
      </c>
      <c r="C228" s="80" t="s">
        <v>541</v>
      </c>
      <c r="D228" s="110" t="s">
        <v>1056</v>
      </c>
      <c r="E228" s="80" t="s">
        <v>542</v>
      </c>
      <c r="F228" s="95" t="s">
        <v>843</v>
      </c>
      <c r="G228" s="307" t="s">
        <v>38</v>
      </c>
      <c r="H228" s="307" t="s">
        <v>45</v>
      </c>
      <c r="I228" s="308" t="s">
        <v>541</v>
      </c>
      <c r="J228" s="111" t="s">
        <v>50</v>
      </c>
      <c r="K228" s="83">
        <v>0.35</v>
      </c>
      <c r="L228" s="84">
        <v>1000</v>
      </c>
      <c r="M228" s="84">
        <v>800</v>
      </c>
      <c r="N228" s="84">
        <v>2</v>
      </c>
      <c r="O228" s="85"/>
      <c r="P228" s="86" t="str">
        <f t="shared" si="14"/>
        <v>-</v>
      </c>
      <c r="Q228" s="87" t="str">
        <f t="shared" si="13"/>
        <v xml:space="preserve">-    € </v>
      </c>
      <c r="R228" s="309" t="s">
        <v>1057</v>
      </c>
      <c r="S228" s="26"/>
      <c r="T228" s="88"/>
      <c r="U228" s="24"/>
    </row>
    <row r="229" spans="1:21" ht="13.95" customHeight="1">
      <c r="A229" s="26"/>
      <c r="B229" s="80" t="s">
        <v>1058</v>
      </c>
      <c r="C229" s="80" t="s">
        <v>541</v>
      </c>
      <c r="D229" s="110" t="s">
        <v>1059</v>
      </c>
      <c r="E229" s="80" t="s">
        <v>1060</v>
      </c>
      <c r="F229" s="95" t="s">
        <v>843</v>
      </c>
      <c r="G229" s="307"/>
      <c r="H229" s="307"/>
      <c r="I229" s="308"/>
      <c r="J229" s="113" t="s">
        <v>41</v>
      </c>
      <c r="K229" s="90">
        <v>0.49</v>
      </c>
      <c r="L229" s="84">
        <v>600</v>
      </c>
      <c r="M229" s="91">
        <v>500</v>
      </c>
      <c r="N229" s="84">
        <v>0</v>
      </c>
      <c r="O229" s="92"/>
      <c r="P229" s="93" t="str">
        <f t="shared" si="14"/>
        <v>-</v>
      </c>
      <c r="Q229" s="94" t="str">
        <f t="shared" si="13"/>
        <v xml:space="preserve">-    € </v>
      </c>
      <c r="R229" s="309"/>
      <c r="S229" s="26"/>
      <c r="T229" s="88"/>
      <c r="U229" s="24"/>
    </row>
    <row r="230" spans="1:21" ht="13.95" customHeight="1">
      <c r="A230" s="26"/>
      <c r="B230" s="80" t="s">
        <v>1061</v>
      </c>
      <c r="C230" s="80" t="s">
        <v>541</v>
      </c>
      <c r="D230" s="110" t="s">
        <v>1062</v>
      </c>
      <c r="E230" s="80" t="s">
        <v>1063</v>
      </c>
      <c r="F230" s="95" t="s">
        <v>843</v>
      </c>
      <c r="G230" s="307"/>
      <c r="H230" s="307"/>
      <c r="I230" s="308"/>
      <c r="J230" s="113" t="s">
        <v>43</v>
      </c>
      <c r="K230" s="90">
        <v>0.69</v>
      </c>
      <c r="L230" s="84">
        <v>300</v>
      </c>
      <c r="M230" s="91">
        <v>250</v>
      </c>
      <c r="N230" s="84">
        <v>0</v>
      </c>
      <c r="O230" s="92"/>
      <c r="P230" s="93" t="str">
        <f t="shared" si="14"/>
        <v>-</v>
      </c>
      <c r="Q230" s="94" t="str">
        <f t="shared" si="13"/>
        <v xml:space="preserve">-    € </v>
      </c>
      <c r="R230" s="309"/>
      <c r="S230" s="26"/>
      <c r="T230" s="88"/>
      <c r="U230" s="24"/>
    </row>
    <row r="231" spans="1:21" ht="13.95" customHeight="1">
      <c r="A231" s="26"/>
      <c r="B231" s="80" t="s">
        <v>1064</v>
      </c>
      <c r="C231" s="80" t="s">
        <v>541</v>
      </c>
      <c r="D231" s="110" t="s">
        <v>1065</v>
      </c>
      <c r="E231" s="80" t="s">
        <v>1066</v>
      </c>
      <c r="F231" s="95" t="s">
        <v>843</v>
      </c>
      <c r="G231" s="307"/>
      <c r="H231" s="307"/>
      <c r="I231" s="308"/>
      <c r="J231" s="113" t="s">
        <v>87</v>
      </c>
      <c r="K231" s="90">
        <v>0.89</v>
      </c>
      <c r="L231" s="84">
        <v>200</v>
      </c>
      <c r="M231" s="91">
        <v>120</v>
      </c>
      <c r="N231" s="84">
        <v>0</v>
      </c>
      <c r="O231" s="92"/>
      <c r="P231" s="93" t="str">
        <f t="shared" si="14"/>
        <v>-</v>
      </c>
      <c r="Q231" s="94" t="str">
        <f t="shared" si="13"/>
        <v xml:space="preserve">-    € </v>
      </c>
      <c r="R231" s="309"/>
      <c r="S231" s="26"/>
      <c r="T231" s="88"/>
      <c r="U231" s="24"/>
    </row>
    <row r="232" spans="1:21" ht="14.25" customHeight="1">
      <c r="A232" s="26"/>
      <c r="B232" s="131" t="s">
        <v>551</v>
      </c>
      <c r="C232" s="132" t="s">
        <v>545</v>
      </c>
      <c r="D232" s="81"/>
      <c r="E232" s="80" t="s">
        <v>552</v>
      </c>
      <c r="F232" s="80" t="s">
        <v>835</v>
      </c>
      <c r="G232" s="279"/>
      <c r="H232" s="279" t="s">
        <v>99</v>
      </c>
      <c r="I232" s="282" t="s">
        <v>545</v>
      </c>
      <c r="J232" s="111" t="s">
        <v>50</v>
      </c>
      <c r="K232" s="83">
        <v>0.23</v>
      </c>
      <c r="L232" s="84"/>
      <c r="M232" s="84">
        <v>800</v>
      </c>
      <c r="N232" s="84">
        <v>4</v>
      </c>
      <c r="O232" s="85"/>
      <c r="P232" s="86" t="str">
        <f t="shared" si="14"/>
        <v>-</v>
      </c>
      <c r="Q232" s="87" t="str">
        <f t="shared" si="13"/>
        <v xml:space="preserve">-    € </v>
      </c>
      <c r="R232" s="285" t="s">
        <v>1067</v>
      </c>
      <c r="S232" s="26"/>
      <c r="T232" s="88"/>
      <c r="U232" s="24"/>
    </row>
    <row r="233" spans="1:21" ht="14.25" customHeight="1">
      <c r="A233" s="26"/>
      <c r="B233" s="131" t="s">
        <v>544</v>
      </c>
      <c r="C233" s="132" t="s">
        <v>545</v>
      </c>
      <c r="D233" s="81"/>
      <c r="E233" s="80" t="s">
        <v>546</v>
      </c>
      <c r="F233" s="80" t="s">
        <v>835</v>
      </c>
      <c r="G233" s="280"/>
      <c r="H233" s="280"/>
      <c r="I233" s="283"/>
      <c r="J233" s="111" t="s">
        <v>41</v>
      </c>
      <c r="K233" s="83">
        <v>0.3</v>
      </c>
      <c r="L233" s="84"/>
      <c r="M233" s="84">
        <v>500</v>
      </c>
      <c r="N233" s="84">
        <v>6</v>
      </c>
      <c r="O233" s="85"/>
      <c r="P233" s="86" t="str">
        <f t="shared" si="14"/>
        <v>-</v>
      </c>
      <c r="Q233" s="87" t="str">
        <f t="shared" si="13"/>
        <v xml:space="preserve">-    € </v>
      </c>
      <c r="R233" s="286"/>
      <c r="S233" s="26"/>
      <c r="T233" s="88"/>
      <c r="U233" s="24"/>
    </row>
    <row r="234" spans="1:21" ht="14.25" customHeight="1">
      <c r="A234" s="26"/>
      <c r="B234" s="131" t="s">
        <v>548</v>
      </c>
      <c r="C234" s="132" t="s">
        <v>545</v>
      </c>
      <c r="D234" s="81"/>
      <c r="E234" s="80" t="s">
        <v>549</v>
      </c>
      <c r="F234" s="80" t="s">
        <v>835</v>
      </c>
      <c r="G234" s="280"/>
      <c r="H234" s="280"/>
      <c r="I234" s="283"/>
      <c r="J234" s="111" t="s">
        <v>43</v>
      </c>
      <c r="K234" s="83">
        <v>0.44</v>
      </c>
      <c r="L234" s="84"/>
      <c r="M234" s="84">
        <v>300</v>
      </c>
      <c r="N234" s="84">
        <v>1</v>
      </c>
      <c r="O234" s="85"/>
      <c r="P234" s="86" t="str">
        <f t="shared" si="14"/>
        <v>-</v>
      </c>
      <c r="Q234" s="87" t="str">
        <f t="shared" si="13"/>
        <v xml:space="preserve">-    € </v>
      </c>
      <c r="R234" s="286"/>
      <c r="S234" s="26"/>
      <c r="T234" s="88"/>
      <c r="U234" s="24"/>
    </row>
    <row r="235" spans="1:21" ht="14.25" customHeight="1">
      <c r="A235" s="26"/>
      <c r="B235" s="133" t="s">
        <v>1068</v>
      </c>
      <c r="C235" s="133" t="s">
        <v>545</v>
      </c>
      <c r="D235" s="81"/>
      <c r="E235" s="80" t="s">
        <v>1069</v>
      </c>
      <c r="F235" s="80" t="s">
        <v>835</v>
      </c>
      <c r="G235" s="281"/>
      <c r="H235" s="281"/>
      <c r="I235" s="284"/>
      <c r="J235" s="111" t="s">
        <v>87</v>
      </c>
      <c r="K235" s="83">
        <v>0.54</v>
      </c>
      <c r="L235" s="84"/>
      <c r="M235" s="84">
        <v>200</v>
      </c>
      <c r="N235" s="84">
        <v>0</v>
      </c>
      <c r="O235" s="85"/>
      <c r="P235" s="86" t="str">
        <f t="shared" si="14"/>
        <v>-</v>
      </c>
      <c r="Q235" s="87" t="str">
        <f t="shared" si="13"/>
        <v xml:space="preserve">-    € </v>
      </c>
      <c r="R235" s="287"/>
      <c r="S235" s="26"/>
      <c r="T235" s="88"/>
      <c r="U235" s="24"/>
    </row>
    <row r="236" spans="1:21" ht="14.25" customHeight="1">
      <c r="A236" s="26"/>
      <c r="B236" s="80" t="s">
        <v>1070</v>
      </c>
      <c r="C236" s="80" t="s">
        <v>125</v>
      </c>
      <c r="D236" s="81" t="s">
        <v>1071</v>
      </c>
      <c r="E236" s="80" t="s">
        <v>1071</v>
      </c>
      <c r="F236" s="80" t="s">
        <v>837</v>
      </c>
      <c r="G236" s="279" t="s">
        <v>38</v>
      </c>
      <c r="H236" s="279" t="s">
        <v>84</v>
      </c>
      <c r="I236" s="282" t="s">
        <v>125</v>
      </c>
      <c r="J236" s="89" t="s">
        <v>50</v>
      </c>
      <c r="K236" s="90">
        <v>0.26</v>
      </c>
      <c r="L236" s="82">
        <v>1000</v>
      </c>
      <c r="M236" s="91">
        <v>900</v>
      </c>
      <c r="N236" s="84">
        <v>0</v>
      </c>
      <c r="O236" s="92"/>
      <c r="P236" s="93" t="str">
        <f t="shared" si="14"/>
        <v>-</v>
      </c>
      <c r="Q236" s="94" t="str">
        <f t="shared" si="13"/>
        <v xml:space="preserve">-    € </v>
      </c>
      <c r="R236" s="285" t="s">
        <v>126</v>
      </c>
      <c r="S236" s="26"/>
      <c r="T236" s="88"/>
      <c r="U236" s="24"/>
    </row>
    <row r="237" spans="1:21" ht="14.25" customHeight="1">
      <c r="A237" s="26"/>
      <c r="B237" s="80" t="s">
        <v>554</v>
      </c>
      <c r="C237" s="80" t="s">
        <v>125</v>
      </c>
      <c r="D237" s="81" t="s">
        <v>555</v>
      </c>
      <c r="E237" s="80" t="s">
        <v>555</v>
      </c>
      <c r="F237" s="80" t="s">
        <v>837</v>
      </c>
      <c r="G237" s="280"/>
      <c r="H237" s="280"/>
      <c r="I237" s="283"/>
      <c r="J237" s="82" t="s">
        <v>41</v>
      </c>
      <c r="K237" s="83">
        <v>0.35000000000000003</v>
      </c>
      <c r="L237" s="86">
        <v>600</v>
      </c>
      <c r="M237" s="84">
        <v>600</v>
      </c>
      <c r="N237" s="84">
        <v>2</v>
      </c>
      <c r="O237" s="85"/>
      <c r="P237" s="86" t="str">
        <f>IF(O237="","-",O237*M237)</f>
        <v>-</v>
      </c>
      <c r="Q237" s="87" t="str">
        <f t="shared" si="13"/>
        <v xml:space="preserve">-    € </v>
      </c>
      <c r="R237" s="286"/>
      <c r="S237" s="26"/>
      <c r="T237" s="88"/>
      <c r="U237" s="24"/>
    </row>
    <row r="238" spans="1:21" ht="14.25" customHeight="1">
      <c r="A238" s="26"/>
      <c r="B238" s="80" t="s">
        <v>1072</v>
      </c>
      <c r="C238" s="80" t="s">
        <v>125</v>
      </c>
      <c r="D238" s="81" t="s">
        <v>1073</v>
      </c>
      <c r="E238" s="80" t="s">
        <v>1073</v>
      </c>
      <c r="F238" s="80" t="s">
        <v>837</v>
      </c>
      <c r="G238" s="280"/>
      <c r="H238" s="280"/>
      <c r="I238" s="283"/>
      <c r="J238" s="89" t="s">
        <v>43</v>
      </c>
      <c r="K238" s="90">
        <v>0.48</v>
      </c>
      <c r="L238" s="86">
        <v>300</v>
      </c>
      <c r="M238" s="91">
        <v>250</v>
      </c>
      <c r="N238" s="84">
        <v>0</v>
      </c>
      <c r="O238" s="92"/>
      <c r="P238" s="93" t="str">
        <f t="shared" si="14"/>
        <v>-</v>
      </c>
      <c r="Q238" s="94" t="str">
        <f t="shared" si="13"/>
        <v xml:space="preserve">-    € </v>
      </c>
      <c r="R238" s="286"/>
      <c r="S238" s="26"/>
      <c r="T238" s="88"/>
      <c r="U238" s="24"/>
    </row>
    <row r="239" spans="1:21" s="107" customFormat="1" ht="14.25" customHeight="1">
      <c r="A239" s="102"/>
      <c r="B239" s="103" t="s">
        <v>1074</v>
      </c>
      <c r="C239" s="103" t="s">
        <v>125</v>
      </c>
      <c r="D239" s="104" t="s">
        <v>1075</v>
      </c>
      <c r="E239" s="103">
        <v>0</v>
      </c>
      <c r="F239" s="103" t="s">
        <v>857</v>
      </c>
      <c r="G239" s="281"/>
      <c r="H239" s="281"/>
      <c r="I239" s="284"/>
      <c r="J239" s="89" t="s">
        <v>87</v>
      </c>
      <c r="K239" s="90">
        <v>0.55000000000000004</v>
      </c>
      <c r="L239" s="114">
        <v>150</v>
      </c>
      <c r="M239" s="91">
        <v>150</v>
      </c>
      <c r="N239" s="84">
        <v>0</v>
      </c>
      <c r="O239" s="106"/>
      <c r="P239" s="93" t="str">
        <f>IF(O239="","-",O239*L239)</f>
        <v>-</v>
      </c>
      <c r="Q239" s="94" t="str">
        <f t="shared" si="13"/>
        <v xml:space="preserve">-    € </v>
      </c>
      <c r="R239" s="287"/>
      <c r="S239" s="26"/>
      <c r="T239" s="88"/>
    </row>
    <row r="240" spans="1:21" s="107" customFormat="1" ht="14.25" customHeight="1">
      <c r="A240" s="102"/>
      <c r="B240" s="103" t="s">
        <v>1076</v>
      </c>
      <c r="C240" s="103" t="s">
        <v>1077</v>
      </c>
      <c r="D240" s="104" t="s">
        <v>1078</v>
      </c>
      <c r="E240" s="103">
        <v>0</v>
      </c>
      <c r="F240" s="103" t="s">
        <v>857</v>
      </c>
      <c r="G240" s="275" t="s">
        <v>52</v>
      </c>
      <c r="H240" s="275" t="s">
        <v>39</v>
      </c>
      <c r="I240" s="277" t="s">
        <v>1077</v>
      </c>
      <c r="J240" s="89" t="s">
        <v>50</v>
      </c>
      <c r="K240" s="90">
        <v>0.24000000000000002</v>
      </c>
      <c r="L240" s="114">
        <v>700</v>
      </c>
      <c r="M240" s="91">
        <v>700</v>
      </c>
      <c r="N240" s="84">
        <v>0</v>
      </c>
      <c r="O240" s="136"/>
      <c r="P240" s="93" t="str">
        <f>IF(O240="","-",O240*L240)</f>
        <v>-</v>
      </c>
      <c r="Q240" s="94" t="str">
        <f t="shared" si="13"/>
        <v xml:space="preserve">-    € </v>
      </c>
      <c r="R240" s="297" t="s">
        <v>1079</v>
      </c>
      <c r="S240" s="26"/>
      <c r="T240" s="88"/>
    </row>
    <row r="241" spans="1:21" s="107" customFormat="1" ht="14.25" customHeight="1">
      <c r="A241" s="102"/>
      <c r="B241" s="103" t="s">
        <v>1080</v>
      </c>
      <c r="C241" s="103" t="s">
        <v>1077</v>
      </c>
      <c r="D241" s="104" t="s">
        <v>1081</v>
      </c>
      <c r="E241" s="103">
        <v>0</v>
      </c>
      <c r="F241" s="103" t="s">
        <v>857</v>
      </c>
      <c r="G241" s="299"/>
      <c r="H241" s="299"/>
      <c r="I241" s="300"/>
      <c r="J241" s="89" t="s">
        <v>41</v>
      </c>
      <c r="K241" s="90">
        <v>0.29000000000000004</v>
      </c>
      <c r="L241" s="114">
        <v>500</v>
      </c>
      <c r="M241" s="91">
        <v>500</v>
      </c>
      <c r="N241" s="84">
        <v>0</v>
      </c>
      <c r="O241" s="136"/>
      <c r="P241" s="93" t="str">
        <f>IF(O241="","-",O241*L241)</f>
        <v>-</v>
      </c>
      <c r="Q241" s="94" t="str">
        <f t="shared" si="13"/>
        <v xml:space="preserve">-    € </v>
      </c>
      <c r="R241" s="301"/>
      <c r="S241" s="26"/>
      <c r="T241" s="88"/>
    </row>
    <row r="242" spans="1:21" s="107" customFormat="1" ht="14.25" customHeight="1">
      <c r="A242" s="102"/>
      <c r="B242" s="103" t="s">
        <v>1082</v>
      </c>
      <c r="C242" s="103" t="s">
        <v>1077</v>
      </c>
      <c r="D242" s="104" t="s">
        <v>1083</v>
      </c>
      <c r="E242" s="103">
        <v>0</v>
      </c>
      <c r="F242" s="103" t="s">
        <v>857</v>
      </c>
      <c r="G242" s="276"/>
      <c r="H242" s="276"/>
      <c r="I242" s="278"/>
      <c r="J242" s="89" t="s">
        <v>43</v>
      </c>
      <c r="K242" s="90">
        <v>0.41000000000000003</v>
      </c>
      <c r="L242" s="114">
        <v>250</v>
      </c>
      <c r="M242" s="91">
        <v>250</v>
      </c>
      <c r="N242" s="84">
        <v>0</v>
      </c>
      <c r="O242" s="136"/>
      <c r="P242" s="93" t="str">
        <f>IF(O242="","-",O242*L242)</f>
        <v>-</v>
      </c>
      <c r="Q242" s="94" t="str">
        <f t="shared" si="13"/>
        <v xml:space="preserve">-    € </v>
      </c>
      <c r="R242" s="298"/>
      <c r="S242" s="26"/>
      <c r="T242" s="88"/>
    </row>
    <row r="243" spans="1:21" ht="14.25" customHeight="1">
      <c r="A243" s="26"/>
      <c r="B243" s="80" t="s">
        <v>1084</v>
      </c>
      <c r="C243" s="80" t="s">
        <v>127</v>
      </c>
      <c r="D243" s="81" t="s">
        <v>1085</v>
      </c>
      <c r="E243" s="80" t="s">
        <v>1085</v>
      </c>
      <c r="F243" s="80" t="s">
        <v>837</v>
      </c>
      <c r="G243" s="279" t="s">
        <v>48</v>
      </c>
      <c r="H243" s="279" t="s">
        <v>45</v>
      </c>
      <c r="I243" s="282" t="s">
        <v>127</v>
      </c>
      <c r="J243" s="82" t="s">
        <v>50</v>
      </c>
      <c r="K243" s="83">
        <v>0.16</v>
      </c>
      <c r="L243" s="125">
        <v>800</v>
      </c>
      <c r="M243" s="84">
        <v>800</v>
      </c>
      <c r="N243" s="84">
        <v>0</v>
      </c>
      <c r="O243" s="85"/>
      <c r="P243" s="86" t="str">
        <f t="shared" ref="P243:P254" si="15">IF(O243="","-",O243*M243)</f>
        <v>-</v>
      </c>
      <c r="Q243" s="87" t="str">
        <f t="shared" si="13"/>
        <v xml:space="preserve">-    € </v>
      </c>
      <c r="R243" s="285" t="s">
        <v>128</v>
      </c>
      <c r="S243" s="26"/>
      <c r="T243" s="88"/>
      <c r="U243" s="24"/>
    </row>
    <row r="244" spans="1:21" ht="14.25" customHeight="1">
      <c r="A244" s="26"/>
      <c r="B244" s="80" t="s">
        <v>807</v>
      </c>
      <c r="C244" s="80" t="s">
        <v>127</v>
      </c>
      <c r="D244" s="81" t="s">
        <v>1086</v>
      </c>
      <c r="E244" s="80" t="s">
        <v>1086</v>
      </c>
      <c r="F244" s="80" t="s">
        <v>837</v>
      </c>
      <c r="G244" s="280"/>
      <c r="H244" s="280"/>
      <c r="I244" s="283"/>
      <c r="J244" s="89" t="s">
        <v>41</v>
      </c>
      <c r="K244" s="90">
        <v>0.2</v>
      </c>
      <c r="L244" s="125">
        <v>500</v>
      </c>
      <c r="M244" s="91">
        <v>500</v>
      </c>
      <c r="N244" s="84">
        <v>0</v>
      </c>
      <c r="O244" s="92"/>
      <c r="P244" s="93" t="str">
        <f t="shared" si="15"/>
        <v>-</v>
      </c>
      <c r="Q244" s="94" t="str">
        <f t="shared" si="13"/>
        <v xml:space="preserve">-    € </v>
      </c>
      <c r="R244" s="286"/>
      <c r="S244" s="26"/>
      <c r="T244" s="88"/>
      <c r="U244" s="24"/>
    </row>
    <row r="245" spans="1:21" ht="14.25" customHeight="1">
      <c r="A245" s="26"/>
      <c r="B245" s="80"/>
      <c r="C245" s="80"/>
      <c r="D245" s="81"/>
      <c r="E245" s="80" t="s">
        <v>1087</v>
      </c>
      <c r="F245" s="80"/>
      <c r="G245" s="280"/>
      <c r="H245" s="280"/>
      <c r="I245" s="283"/>
      <c r="J245" s="82" t="s">
        <v>87</v>
      </c>
      <c r="K245" s="83">
        <v>0.41</v>
      </c>
      <c r="L245" s="125"/>
      <c r="M245" s="84">
        <v>160</v>
      </c>
      <c r="N245" s="84">
        <v>0</v>
      </c>
      <c r="O245" s="85"/>
      <c r="P245" s="86" t="str">
        <f t="shared" si="15"/>
        <v>-</v>
      </c>
      <c r="Q245" s="87" t="str">
        <f t="shared" si="13"/>
        <v xml:space="preserve">-    € </v>
      </c>
      <c r="R245" s="286"/>
      <c r="S245" s="26"/>
      <c r="T245" s="88"/>
      <c r="U245" s="24"/>
    </row>
    <row r="246" spans="1:21" ht="14.25" customHeight="1">
      <c r="A246" s="26"/>
      <c r="B246" s="80" t="s">
        <v>1088</v>
      </c>
      <c r="C246" s="80" t="s">
        <v>127</v>
      </c>
      <c r="D246" s="81" t="s">
        <v>1089</v>
      </c>
      <c r="E246" s="80" t="s">
        <v>1090</v>
      </c>
      <c r="F246" s="95" t="s">
        <v>843</v>
      </c>
      <c r="G246" s="281"/>
      <c r="H246" s="281"/>
      <c r="I246" s="284"/>
      <c r="J246" s="89" t="s">
        <v>43</v>
      </c>
      <c r="K246" s="90">
        <v>0.37</v>
      </c>
      <c r="L246" s="125">
        <v>250</v>
      </c>
      <c r="M246" s="91">
        <v>300</v>
      </c>
      <c r="N246" s="84">
        <v>0</v>
      </c>
      <c r="O246" s="92"/>
      <c r="P246" s="93" t="str">
        <f t="shared" si="15"/>
        <v>-</v>
      </c>
      <c r="Q246" s="94" t="str">
        <f t="shared" si="13"/>
        <v xml:space="preserve">-    € </v>
      </c>
      <c r="R246" s="287"/>
      <c r="S246" s="26"/>
      <c r="T246" s="88"/>
      <c r="U246" s="24"/>
    </row>
    <row r="247" spans="1:21" ht="14.25" customHeight="1">
      <c r="A247" s="26"/>
      <c r="B247" s="80" t="s">
        <v>560</v>
      </c>
      <c r="C247" s="80" t="s">
        <v>129</v>
      </c>
      <c r="D247" s="81" t="s">
        <v>561</v>
      </c>
      <c r="E247" s="80" t="s">
        <v>561</v>
      </c>
      <c r="F247" s="80" t="s">
        <v>837</v>
      </c>
      <c r="G247" s="310" t="s">
        <v>48</v>
      </c>
      <c r="H247" s="310" t="s">
        <v>99</v>
      </c>
      <c r="I247" s="282" t="s">
        <v>129</v>
      </c>
      <c r="J247" s="82" t="s">
        <v>50</v>
      </c>
      <c r="K247" s="83">
        <v>0.14000000000000001</v>
      </c>
      <c r="L247" s="129">
        <v>800</v>
      </c>
      <c r="M247" s="84">
        <v>800</v>
      </c>
      <c r="N247" s="84">
        <v>5</v>
      </c>
      <c r="O247" s="92"/>
      <c r="P247" s="86" t="str">
        <f>IF(O247="","-",O247*M247)</f>
        <v>-</v>
      </c>
      <c r="Q247" s="87" t="str">
        <f t="shared" si="13"/>
        <v xml:space="preserve">-    € </v>
      </c>
      <c r="R247" s="285" t="s">
        <v>130</v>
      </c>
      <c r="S247" s="26"/>
      <c r="T247" s="88"/>
      <c r="U247" s="24"/>
    </row>
    <row r="248" spans="1:21" ht="14.25" customHeight="1">
      <c r="A248" s="26"/>
      <c r="B248" s="80" t="s">
        <v>557</v>
      </c>
      <c r="C248" s="80" t="s">
        <v>129</v>
      </c>
      <c r="D248" s="81" t="s">
        <v>558</v>
      </c>
      <c r="E248" s="80" t="s">
        <v>1091</v>
      </c>
      <c r="F248" s="95" t="s">
        <v>843</v>
      </c>
      <c r="G248" s="289"/>
      <c r="H248" s="289"/>
      <c r="I248" s="283"/>
      <c r="J248" s="82" t="s">
        <v>41</v>
      </c>
      <c r="K248" s="83">
        <v>0.2</v>
      </c>
      <c r="L248" s="129">
        <v>500</v>
      </c>
      <c r="M248" s="84">
        <v>600</v>
      </c>
      <c r="N248" s="84">
        <v>0</v>
      </c>
      <c r="O248" s="92"/>
      <c r="P248" s="86" t="str">
        <f t="shared" si="15"/>
        <v>-</v>
      </c>
      <c r="Q248" s="87" t="str">
        <f t="shared" si="13"/>
        <v xml:space="preserve">-    € </v>
      </c>
      <c r="R248" s="286"/>
      <c r="S248" s="26"/>
      <c r="T248" s="88"/>
      <c r="U248" s="24"/>
    </row>
    <row r="249" spans="1:21" ht="14.25" customHeight="1">
      <c r="A249" s="26"/>
      <c r="B249" s="80" t="s">
        <v>557</v>
      </c>
      <c r="C249" s="80" t="s">
        <v>129</v>
      </c>
      <c r="D249" s="81" t="s">
        <v>558</v>
      </c>
      <c r="E249" s="80" t="str">
        <f>D249</f>
        <v>87-62-0054</v>
      </c>
      <c r="F249" s="95"/>
      <c r="G249" s="303"/>
      <c r="H249" s="303"/>
      <c r="I249" s="283"/>
      <c r="J249" s="82" t="s">
        <v>41</v>
      </c>
      <c r="K249" s="83">
        <v>0.21</v>
      </c>
      <c r="L249" s="129"/>
      <c r="M249" s="84">
        <v>600</v>
      </c>
      <c r="N249" s="84">
        <v>6</v>
      </c>
      <c r="O249" s="92"/>
      <c r="P249" s="86" t="str">
        <f>IF(O249="","-",O249*M249)</f>
        <v>-</v>
      </c>
      <c r="Q249" s="87" t="str">
        <f t="shared" si="13"/>
        <v xml:space="preserve">-    € </v>
      </c>
      <c r="R249" s="286"/>
      <c r="S249" s="26"/>
      <c r="T249" s="88"/>
      <c r="U249" s="24"/>
    </row>
    <row r="250" spans="1:21" ht="14.25" customHeight="1">
      <c r="A250" s="26"/>
      <c r="B250" s="80" t="s">
        <v>1092</v>
      </c>
      <c r="C250" s="80" t="s">
        <v>129</v>
      </c>
      <c r="D250" s="81" t="s">
        <v>1093</v>
      </c>
      <c r="E250" s="80" t="s">
        <v>1094</v>
      </c>
      <c r="F250" s="95" t="s">
        <v>843</v>
      </c>
      <c r="G250" s="289"/>
      <c r="H250" s="289"/>
      <c r="I250" s="283"/>
      <c r="J250" s="89" t="s">
        <v>43</v>
      </c>
      <c r="K250" s="90">
        <v>0.37</v>
      </c>
      <c r="L250" s="129">
        <v>250</v>
      </c>
      <c r="M250" s="91">
        <v>250</v>
      </c>
      <c r="N250" s="84">
        <v>0</v>
      </c>
      <c r="O250" s="92"/>
      <c r="P250" s="93" t="str">
        <f t="shared" si="15"/>
        <v>-</v>
      </c>
      <c r="Q250" s="94" t="str">
        <f t="shared" si="13"/>
        <v xml:space="preserve">-    € </v>
      </c>
      <c r="R250" s="295"/>
      <c r="S250" s="26"/>
      <c r="T250" s="88"/>
      <c r="U250" s="24"/>
    </row>
    <row r="251" spans="1:21" ht="14.25" customHeight="1">
      <c r="A251" s="26"/>
      <c r="B251" s="80" t="s">
        <v>1095</v>
      </c>
      <c r="C251" s="80" t="s">
        <v>129</v>
      </c>
      <c r="D251" s="81" t="s">
        <v>1096</v>
      </c>
      <c r="E251" s="80" t="s">
        <v>1097</v>
      </c>
      <c r="F251" s="95" t="s">
        <v>843</v>
      </c>
      <c r="G251" s="290"/>
      <c r="H251" s="290"/>
      <c r="I251" s="284"/>
      <c r="J251" s="89" t="s">
        <v>87</v>
      </c>
      <c r="K251" s="90">
        <v>0.48</v>
      </c>
      <c r="L251" s="129">
        <v>200</v>
      </c>
      <c r="M251" s="91">
        <v>150</v>
      </c>
      <c r="N251" s="84">
        <v>0</v>
      </c>
      <c r="O251" s="92"/>
      <c r="P251" s="93" t="str">
        <f t="shared" si="15"/>
        <v>-</v>
      </c>
      <c r="Q251" s="94" t="str">
        <f t="shared" si="13"/>
        <v xml:space="preserve">-    € </v>
      </c>
      <c r="R251" s="296"/>
      <c r="S251" s="26"/>
      <c r="T251" s="88"/>
      <c r="U251" s="24"/>
    </row>
    <row r="252" spans="1:21" ht="14.25" customHeight="1">
      <c r="A252" s="26"/>
      <c r="B252" s="80" t="s">
        <v>1098</v>
      </c>
      <c r="C252" s="80" t="s">
        <v>564</v>
      </c>
      <c r="D252" s="81" t="s">
        <v>1099</v>
      </c>
      <c r="E252" s="80" t="s">
        <v>1099</v>
      </c>
      <c r="F252" s="80" t="s">
        <v>837</v>
      </c>
      <c r="G252" s="279" t="s">
        <v>44</v>
      </c>
      <c r="H252" s="279" t="s">
        <v>45</v>
      </c>
      <c r="I252" s="282" t="s">
        <v>564</v>
      </c>
      <c r="J252" s="89" t="s">
        <v>50</v>
      </c>
      <c r="K252" s="90">
        <v>0.28000000000000003</v>
      </c>
      <c r="L252" s="82">
        <v>700</v>
      </c>
      <c r="M252" s="91">
        <v>700</v>
      </c>
      <c r="N252" s="84">
        <v>0</v>
      </c>
      <c r="O252" s="92"/>
      <c r="P252" s="93" t="str">
        <f t="shared" si="15"/>
        <v>-</v>
      </c>
      <c r="Q252" s="94" t="str">
        <f t="shared" si="13"/>
        <v xml:space="preserve">-    € </v>
      </c>
      <c r="R252" s="285" t="s">
        <v>1100</v>
      </c>
      <c r="S252" s="26"/>
      <c r="T252" s="88"/>
      <c r="U252" s="24"/>
    </row>
    <row r="253" spans="1:21" ht="14.25" customHeight="1">
      <c r="A253" s="26"/>
      <c r="B253" s="80" t="s">
        <v>563</v>
      </c>
      <c r="C253" s="80" t="s">
        <v>564</v>
      </c>
      <c r="D253" s="81" t="s">
        <v>565</v>
      </c>
      <c r="E253" s="80" t="s">
        <v>565</v>
      </c>
      <c r="F253" s="80" t="s">
        <v>837</v>
      </c>
      <c r="G253" s="280"/>
      <c r="H253" s="280"/>
      <c r="I253" s="284"/>
      <c r="J253" s="82" t="s">
        <v>41</v>
      </c>
      <c r="K253" s="83">
        <v>0.33</v>
      </c>
      <c r="L253" s="82">
        <v>500</v>
      </c>
      <c r="M253" s="84">
        <v>600</v>
      </c>
      <c r="N253" s="84">
        <v>4</v>
      </c>
      <c r="O253" s="85"/>
      <c r="P253" s="86" t="str">
        <f>IF(O253="","-",O253*M253)</f>
        <v>-</v>
      </c>
      <c r="Q253" s="87" t="str">
        <f t="shared" si="13"/>
        <v xml:space="preserve">-    € </v>
      </c>
      <c r="R253" s="286"/>
      <c r="S253" s="26"/>
      <c r="T253" s="88"/>
      <c r="U253" s="24"/>
    </row>
    <row r="254" spans="1:21" ht="14.25" customHeight="1">
      <c r="A254" s="26"/>
      <c r="B254" s="80" t="s">
        <v>1101</v>
      </c>
      <c r="C254" s="80" t="s">
        <v>564</v>
      </c>
      <c r="D254" s="81" t="s">
        <v>1102</v>
      </c>
      <c r="E254" s="80" t="s">
        <v>1102</v>
      </c>
      <c r="F254" s="80" t="s">
        <v>837</v>
      </c>
      <c r="G254" s="281"/>
      <c r="H254" s="281"/>
      <c r="I254" s="284"/>
      <c r="J254" s="89" t="s">
        <v>43</v>
      </c>
      <c r="K254" s="90">
        <v>0.49</v>
      </c>
      <c r="L254" s="82">
        <v>250</v>
      </c>
      <c r="M254" s="91">
        <v>250</v>
      </c>
      <c r="N254" s="84">
        <v>0</v>
      </c>
      <c r="O254" s="92"/>
      <c r="P254" s="93" t="str">
        <f t="shared" si="15"/>
        <v>-</v>
      </c>
      <c r="Q254" s="94" t="str">
        <f t="shared" si="13"/>
        <v xml:space="preserve">-    € </v>
      </c>
      <c r="R254" s="287"/>
      <c r="S254" s="26"/>
      <c r="T254" s="88"/>
      <c r="U254" s="24"/>
    </row>
    <row r="255" spans="1:21" s="107" customFormat="1" ht="14.25" customHeight="1">
      <c r="A255" s="102"/>
      <c r="B255" s="103" t="s">
        <v>1103</v>
      </c>
      <c r="C255" s="103" t="s">
        <v>1104</v>
      </c>
      <c r="D255" s="104" t="s">
        <v>1105</v>
      </c>
      <c r="E255" s="103">
        <v>0</v>
      </c>
      <c r="F255" s="103" t="s">
        <v>857</v>
      </c>
      <c r="G255" s="275" t="s">
        <v>858</v>
      </c>
      <c r="H255" s="275" t="s">
        <v>45</v>
      </c>
      <c r="I255" s="277" t="s">
        <v>1104</v>
      </c>
      <c r="J255" s="89" t="s">
        <v>41</v>
      </c>
      <c r="K255" s="90">
        <v>0.43</v>
      </c>
      <c r="L255" s="114">
        <v>500</v>
      </c>
      <c r="M255" s="91">
        <v>500</v>
      </c>
      <c r="N255" s="84">
        <v>0</v>
      </c>
      <c r="O255" s="136"/>
      <c r="P255" s="93" t="str">
        <f>IF(O255="","-",O255*L255)</f>
        <v>-</v>
      </c>
      <c r="Q255" s="94" t="str">
        <f t="shared" si="13"/>
        <v xml:space="preserve">-    € </v>
      </c>
      <c r="R255" s="297" t="s">
        <v>1106</v>
      </c>
      <c r="S255" s="26"/>
      <c r="T255" s="88"/>
    </row>
    <row r="256" spans="1:21" s="107" customFormat="1" ht="14.25" customHeight="1">
      <c r="A256" s="102"/>
      <c r="B256" s="103" t="s">
        <v>1107</v>
      </c>
      <c r="C256" s="103" t="s">
        <v>1104</v>
      </c>
      <c r="D256" s="104" t="s">
        <v>1108</v>
      </c>
      <c r="E256" s="103">
        <v>0</v>
      </c>
      <c r="F256" s="103" t="s">
        <v>857</v>
      </c>
      <c r="G256" s="276"/>
      <c r="H256" s="276"/>
      <c r="I256" s="278"/>
      <c r="J256" s="89" t="s">
        <v>43</v>
      </c>
      <c r="K256" s="90">
        <v>0.5</v>
      </c>
      <c r="L256" s="114">
        <v>250</v>
      </c>
      <c r="M256" s="91">
        <v>250</v>
      </c>
      <c r="N256" s="84">
        <v>0</v>
      </c>
      <c r="O256" s="136"/>
      <c r="P256" s="93" t="str">
        <f>IF(O256="","-",O256*L256)</f>
        <v>-</v>
      </c>
      <c r="Q256" s="94" t="str">
        <f t="shared" si="13"/>
        <v xml:space="preserve">-    € </v>
      </c>
      <c r="R256" s="298"/>
      <c r="S256" s="26"/>
      <c r="T256" s="88"/>
    </row>
    <row r="257" spans="1:21" ht="33.75" customHeight="1">
      <c r="A257" s="26"/>
      <c r="B257" s="80" t="s">
        <v>1109</v>
      </c>
      <c r="C257" s="80" t="s">
        <v>1110</v>
      </c>
      <c r="D257" s="110" t="s">
        <v>1111</v>
      </c>
      <c r="E257" s="80" t="s">
        <v>1112</v>
      </c>
      <c r="F257" s="95" t="s">
        <v>843</v>
      </c>
      <c r="G257" s="288" t="s">
        <v>38</v>
      </c>
      <c r="H257" s="288" t="s">
        <v>39</v>
      </c>
      <c r="I257" s="291" t="s">
        <v>1110</v>
      </c>
      <c r="J257" s="113" t="s">
        <v>41</v>
      </c>
      <c r="K257" s="90">
        <v>0.35</v>
      </c>
      <c r="L257" s="91">
        <v>600</v>
      </c>
      <c r="M257" s="91">
        <v>600</v>
      </c>
      <c r="N257" s="84">
        <v>0</v>
      </c>
      <c r="O257" s="92"/>
      <c r="P257" s="93" t="str">
        <f t="shared" ref="P257:P266" si="16">IF(O257="","-",O257*M257)</f>
        <v>-</v>
      </c>
      <c r="Q257" s="94" t="str">
        <f t="shared" si="13"/>
        <v xml:space="preserve">-    € </v>
      </c>
      <c r="R257" s="294" t="s">
        <v>1113</v>
      </c>
      <c r="S257" s="26"/>
      <c r="T257" s="88"/>
      <c r="U257" s="24"/>
    </row>
    <row r="258" spans="1:21" customFormat="1" ht="14.4" customHeight="1">
      <c r="B258" s="97" t="s">
        <v>1114</v>
      </c>
      <c r="C258" s="97" t="s">
        <v>1110</v>
      </c>
      <c r="D258" s="98"/>
      <c r="E258" s="97" t="s">
        <v>1115</v>
      </c>
      <c r="F258" s="97" t="s">
        <v>835</v>
      </c>
      <c r="G258" s="289"/>
      <c r="H258" s="289"/>
      <c r="I258" s="292" t="s">
        <v>1110</v>
      </c>
      <c r="J258" s="119" t="s">
        <v>74</v>
      </c>
      <c r="K258" s="120">
        <v>0.5</v>
      </c>
      <c r="L258" s="121"/>
      <c r="M258" s="91">
        <v>300</v>
      </c>
      <c r="N258" s="84">
        <v>0</v>
      </c>
      <c r="O258" s="92"/>
      <c r="P258" s="122" t="str">
        <f t="shared" si="16"/>
        <v>-</v>
      </c>
      <c r="Q258" s="123" t="str">
        <f t="shared" si="13"/>
        <v xml:space="preserve">-    € </v>
      </c>
      <c r="R258" s="295"/>
      <c r="S258" s="26"/>
      <c r="T258" s="88"/>
    </row>
    <row r="259" spans="1:21" ht="14.25" customHeight="1">
      <c r="A259" s="26"/>
      <c r="B259" s="131" t="s">
        <v>1116</v>
      </c>
      <c r="C259" s="132" t="s">
        <v>568</v>
      </c>
      <c r="D259" s="81"/>
      <c r="E259" s="80" t="s">
        <v>1117</v>
      </c>
      <c r="F259" s="80" t="s">
        <v>835</v>
      </c>
      <c r="G259" s="279" t="s">
        <v>38</v>
      </c>
      <c r="H259" s="279" t="s">
        <v>91</v>
      </c>
      <c r="I259" s="282" t="s">
        <v>568</v>
      </c>
      <c r="J259" s="89" t="s">
        <v>50</v>
      </c>
      <c r="K259" s="90">
        <v>0.23</v>
      </c>
      <c r="L259" s="84"/>
      <c r="M259" s="91">
        <v>800</v>
      </c>
      <c r="N259" s="84">
        <v>0</v>
      </c>
      <c r="O259" s="92"/>
      <c r="P259" s="93" t="str">
        <f t="shared" si="16"/>
        <v>-</v>
      </c>
      <c r="Q259" s="94" t="str">
        <f t="shared" si="13"/>
        <v xml:space="preserve">-    € </v>
      </c>
      <c r="R259" s="285" t="s">
        <v>1118</v>
      </c>
      <c r="S259" s="26"/>
      <c r="T259" s="88"/>
      <c r="U259" s="24"/>
    </row>
    <row r="260" spans="1:21" ht="14.25" customHeight="1">
      <c r="A260" s="26"/>
      <c r="B260" s="131" t="s">
        <v>567</v>
      </c>
      <c r="C260" s="133" t="s">
        <v>568</v>
      </c>
      <c r="D260" s="81"/>
      <c r="E260" s="80" t="s">
        <v>569</v>
      </c>
      <c r="F260" s="80" t="s">
        <v>835</v>
      </c>
      <c r="G260" s="280"/>
      <c r="H260" s="280"/>
      <c r="I260" s="282"/>
      <c r="J260" s="82" t="s">
        <v>41</v>
      </c>
      <c r="K260" s="83">
        <v>0.3</v>
      </c>
      <c r="L260" s="84"/>
      <c r="M260" s="84">
        <v>600</v>
      </c>
      <c r="N260" s="84">
        <v>3</v>
      </c>
      <c r="O260" s="85"/>
      <c r="P260" s="86" t="str">
        <f t="shared" si="16"/>
        <v>-</v>
      </c>
      <c r="Q260" s="87" t="str">
        <f t="shared" si="13"/>
        <v xml:space="preserve">-    € </v>
      </c>
      <c r="R260" s="286"/>
      <c r="S260" s="26"/>
      <c r="T260" s="88"/>
      <c r="U260" s="24"/>
    </row>
    <row r="261" spans="1:21" ht="14.25" customHeight="1">
      <c r="A261" s="26"/>
      <c r="B261" s="131" t="s">
        <v>572</v>
      </c>
      <c r="C261" s="132" t="s">
        <v>568</v>
      </c>
      <c r="D261" s="81"/>
      <c r="E261" s="80" t="s">
        <v>573</v>
      </c>
      <c r="F261" s="80" t="s">
        <v>835</v>
      </c>
      <c r="G261" s="280"/>
      <c r="H261" s="280"/>
      <c r="I261" s="284"/>
      <c r="J261" s="82" t="s">
        <v>43</v>
      </c>
      <c r="K261" s="83">
        <v>0.44</v>
      </c>
      <c r="L261" s="84"/>
      <c r="M261" s="84">
        <v>300</v>
      </c>
      <c r="N261" s="84">
        <v>1</v>
      </c>
      <c r="O261" s="85"/>
      <c r="P261" s="86" t="str">
        <f t="shared" si="16"/>
        <v>-</v>
      </c>
      <c r="Q261" s="87" t="str">
        <f t="shared" si="13"/>
        <v xml:space="preserve">-    € </v>
      </c>
      <c r="R261" s="286"/>
      <c r="S261" s="26"/>
      <c r="T261" s="88"/>
      <c r="U261" s="24"/>
    </row>
    <row r="262" spans="1:21" ht="14.25" customHeight="1">
      <c r="A262" s="26"/>
      <c r="B262" s="133" t="s">
        <v>1119</v>
      </c>
      <c r="C262" s="132" t="s">
        <v>568</v>
      </c>
      <c r="D262" s="81"/>
      <c r="E262" s="80" t="s">
        <v>1120</v>
      </c>
      <c r="F262" s="80" t="s">
        <v>835</v>
      </c>
      <c r="G262" s="281"/>
      <c r="H262" s="281"/>
      <c r="I262" s="284"/>
      <c r="J262" s="89" t="s">
        <v>87</v>
      </c>
      <c r="K262" s="90">
        <v>0.54</v>
      </c>
      <c r="L262" s="84"/>
      <c r="M262" s="91">
        <v>200</v>
      </c>
      <c r="N262" s="84">
        <v>0</v>
      </c>
      <c r="O262" s="92"/>
      <c r="P262" s="93" t="str">
        <f t="shared" si="16"/>
        <v>-</v>
      </c>
      <c r="Q262" s="94" t="str">
        <f t="shared" si="13"/>
        <v xml:space="preserve">-    € </v>
      </c>
      <c r="R262" s="287"/>
      <c r="S262" s="26"/>
      <c r="T262" s="88"/>
      <c r="U262" s="24"/>
    </row>
    <row r="263" spans="1:21">
      <c r="A263" s="26"/>
      <c r="B263" s="80" t="s">
        <v>575</v>
      </c>
      <c r="C263" s="80" t="s">
        <v>576</v>
      </c>
      <c r="D263" s="110"/>
      <c r="E263" s="80" t="s">
        <v>577</v>
      </c>
      <c r="F263" s="80" t="s">
        <v>835</v>
      </c>
      <c r="G263" s="307" t="s">
        <v>38</v>
      </c>
      <c r="H263" s="307" t="s">
        <v>39</v>
      </c>
      <c r="I263" s="308" t="s">
        <v>576</v>
      </c>
      <c r="J263" s="126" t="s">
        <v>41</v>
      </c>
      <c r="K263" s="127">
        <v>0.22</v>
      </c>
      <c r="L263" s="84"/>
      <c r="M263" s="128">
        <v>600</v>
      </c>
      <c r="N263" s="84">
        <v>2</v>
      </c>
      <c r="O263" s="92"/>
      <c r="P263" s="86" t="str">
        <f>IF(O263="","-",O263*M263)</f>
        <v>-</v>
      </c>
      <c r="Q263" s="87" t="str">
        <f t="shared" si="13"/>
        <v xml:space="preserve">-    € </v>
      </c>
      <c r="R263" s="309" t="s">
        <v>1121</v>
      </c>
      <c r="S263" s="26"/>
      <c r="T263" s="88"/>
      <c r="U263" s="24"/>
    </row>
    <row r="264" spans="1:21" ht="13.95" customHeight="1">
      <c r="A264" s="26"/>
      <c r="B264" s="80" t="s">
        <v>1122</v>
      </c>
      <c r="C264" s="80" t="s">
        <v>576</v>
      </c>
      <c r="D264" s="110"/>
      <c r="E264" s="80" t="s">
        <v>1123</v>
      </c>
      <c r="F264" s="80" t="s">
        <v>835</v>
      </c>
      <c r="G264" s="307"/>
      <c r="H264" s="307"/>
      <c r="I264" s="308" t="s">
        <v>576</v>
      </c>
      <c r="J264" s="89" t="s">
        <v>43</v>
      </c>
      <c r="K264" s="90">
        <v>0.36</v>
      </c>
      <c r="L264" s="84"/>
      <c r="M264" s="91">
        <v>200</v>
      </c>
      <c r="N264" s="84">
        <v>0</v>
      </c>
      <c r="O264" s="92"/>
      <c r="P264" s="93" t="str">
        <f t="shared" si="16"/>
        <v>-</v>
      </c>
      <c r="Q264" s="94" t="str">
        <f t="shared" si="13"/>
        <v xml:space="preserve">-    € </v>
      </c>
      <c r="R264" s="309"/>
      <c r="S264" s="26"/>
      <c r="T264" s="88"/>
      <c r="U264" s="24"/>
    </row>
    <row r="265" spans="1:21" ht="14.25" customHeight="1">
      <c r="A265" s="26"/>
      <c r="B265" s="80" t="s">
        <v>583</v>
      </c>
      <c r="C265" s="80" t="s">
        <v>580</v>
      </c>
      <c r="D265" s="81" t="s">
        <v>584</v>
      </c>
      <c r="E265" s="80" t="s">
        <v>584</v>
      </c>
      <c r="F265" s="80" t="s">
        <v>837</v>
      </c>
      <c r="G265" s="279" t="s">
        <v>38</v>
      </c>
      <c r="H265" s="279" t="s">
        <v>91</v>
      </c>
      <c r="I265" s="282" t="s">
        <v>580</v>
      </c>
      <c r="J265" s="82" t="s">
        <v>50</v>
      </c>
      <c r="K265" s="83">
        <v>0.26</v>
      </c>
      <c r="L265" s="82">
        <v>1000</v>
      </c>
      <c r="M265" s="84">
        <v>900</v>
      </c>
      <c r="N265" s="84">
        <v>1.6666666666666667</v>
      </c>
      <c r="O265" s="85"/>
      <c r="P265" s="86" t="str">
        <f t="shared" si="16"/>
        <v>-</v>
      </c>
      <c r="Q265" s="87" t="str">
        <f t="shared" si="13"/>
        <v xml:space="preserve">-    € </v>
      </c>
      <c r="R265" s="285" t="s">
        <v>1124</v>
      </c>
      <c r="S265" s="26"/>
      <c r="T265" s="88"/>
      <c r="U265" s="24"/>
    </row>
    <row r="266" spans="1:21" ht="14.25" customHeight="1">
      <c r="A266" s="26"/>
      <c r="B266" s="80" t="s">
        <v>579</v>
      </c>
      <c r="C266" s="80" t="s">
        <v>580</v>
      </c>
      <c r="D266" s="81" t="s">
        <v>581</v>
      </c>
      <c r="E266" s="80" t="s">
        <v>581</v>
      </c>
      <c r="F266" s="80" t="s">
        <v>837</v>
      </c>
      <c r="G266" s="280"/>
      <c r="H266" s="280"/>
      <c r="I266" s="283"/>
      <c r="J266" s="82" t="s">
        <v>41</v>
      </c>
      <c r="K266" s="83">
        <v>0.35000000000000003</v>
      </c>
      <c r="L266" s="86">
        <v>600</v>
      </c>
      <c r="M266" s="84">
        <v>600</v>
      </c>
      <c r="N266" s="84">
        <v>3</v>
      </c>
      <c r="O266" s="85"/>
      <c r="P266" s="86" t="str">
        <f t="shared" si="16"/>
        <v>-</v>
      </c>
      <c r="Q266" s="87" t="str">
        <f t="shared" si="13"/>
        <v xml:space="preserve">-    € </v>
      </c>
      <c r="R266" s="286"/>
      <c r="S266" s="26"/>
      <c r="T266" s="88"/>
      <c r="U266" s="24"/>
    </row>
    <row r="267" spans="1:21" s="107" customFormat="1" ht="14.25" customHeight="1">
      <c r="A267" s="102"/>
      <c r="B267" s="103" t="s">
        <v>1125</v>
      </c>
      <c r="C267" s="103" t="s">
        <v>580</v>
      </c>
      <c r="D267" s="104" t="s">
        <v>1126</v>
      </c>
      <c r="E267" s="103">
        <v>0</v>
      </c>
      <c r="F267" s="103" t="s">
        <v>857</v>
      </c>
      <c r="G267" s="280"/>
      <c r="H267" s="280"/>
      <c r="I267" s="283"/>
      <c r="J267" s="89" t="s">
        <v>43</v>
      </c>
      <c r="K267" s="90">
        <v>0.48</v>
      </c>
      <c r="L267" s="115">
        <v>300</v>
      </c>
      <c r="M267" s="91">
        <v>300</v>
      </c>
      <c r="N267" s="84">
        <v>0</v>
      </c>
      <c r="O267" s="106"/>
      <c r="P267" s="93" t="str">
        <f>IF(O267="","-",O267*L267)</f>
        <v>-</v>
      </c>
      <c r="Q267" s="94" t="str">
        <f t="shared" si="13"/>
        <v xml:space="preserve">-    € </v>
      </c>
      <c r="R267" s="286"/>
      <c r="S267" s="26"/>
      <c r="T267" s="88"/>
    </row>
    <row r="268" spans="1:21" s="107" customFormat="1" ht="14.25" customHeight="1">
      <c r="A268" s="102"/>
      <c r="B268" s="103" t="s">
        <v>1127</v>
      </c>
      <c r="C268" s="103" t="s">
        <v>580</v>
      </c>
      <c r="D268" s="104" t="s">
        <v>1128</v>
      </c>
      <c r="E268" s="103">
        <v>0</v>
      </c>
      <c r="F268" s="103" t="s">
        <v>857</v>
      </c>
      <c r="G268" s="281"/>
      <c r="H268" s="281"/>
      <c r="I268" s="284"/>
      <c r="J268" s="89" t="s">
        <v>87</v>
      </c>
      <c r="K268" s="90">
        <v>0.55000000000000004</v>
      </c>
      <c r="L268" s="114">
        <v>150</v>
      </c>
      <c r="M268" s="91">
        <v>150</v>
      </c>
      <c r="N268" s="84">
        <v>0</v>
      </c>
      <c r="O268" s="106"/>
      <c r="P268" s="93" t="str">
        <f>IF(O268="","-",O268*L268)</f>
        <v>-</v>
      </c>
      <c r="Q268" s="94" t="str">
        <f t="shared" si="13"/>
        <v xml:space="preserve">-    € </v>
      </c>
      <c r="R268" s="287"/>
      <c r="S268" s="26"/>
      <c r="T268" s="88"/>
    </row>
    <row r="269" spans="1:21" ht="14.25" customHeight="1">
      <c r="A269" s="26"/>
      <c r="B269" s="80" t="s">
        <v>589</v>
      </c>
      <c r="C269" s="80" t="s">
        <v>131</v>
      </c>
      <c r="D269" s="81" t="s">
        <v>590</v>
      </c>
      <c r="E269" s="80" t="s">
        <v>590</v>
      </c>
      <c r="F269" s="80" t="s">
        <v>837</v>
      </c>
      <c r="G269" s="279" t="s">
        <v>52</v>
      </c>
      <c r="H269" s="279" t="s">
        <v>84</v>
      </c>
      <c r="I269" s="282" t="s">
        <v>131</v>
      </c>
      <c r="J269" s="82" t="s">
        <v>50</v>
      </c>
      <c r="K269" s="83">
        <v>0.25</v>
      </c>
      <c r="L269" s="82">
        <v>700</v>
      </c>
      <c r="M269" s="84">
        <v>700</v>
      </c>
      <c r="N269" s="84">
        <v>1</v>
      </c>
      <c r="O269" s="85"/>
      <c r="P269" s="86" t="str">
        <f t="shared" ref="P269:P287" si="17">IF(O269="","-",O269*M269)</f>
        <v>-</v>
      </c>
      <c r="Q269" s="87" t="str">
        <f t="shared" si="13"/>
        <v xml:space="preserve">-    € </v>
      </c>
      <c r="R269" s="285" t="s">
        <v>132</v>
      </c>
      <c r="S269" s="26"/>
      <c r="T269" s="88"/>
      <c r="U269" s="24"/>
    </row>
    <row r="270" spans="1:21" ht="14.25" customHeight="1">
      <c r="A270" s="26"/>
      <c r="B270" s="80" t="s">
        <v>586</v>
      </c>
      <c r="C270" s="80" t="s">
        <v>131</v>
      </c>
      <c r="D270" s="81" t="s">
        <v>587</v>
      </c>
      <c r="E270" s="80" t="s">
        <v>587</v>
      </c>
      <c r="F270" s="80" t="s">
        <v>837</v>
      </c>
      <c r="G270" s="280"/>
      <c r="H270" s="280"/>
      <c r="I270" s="283"/>
      <c r="J270" s="82" t="s">
        <v>41</v>
      </c>
      <c r="K270" s="83">
        <v>0.29000000000000004</v>
      </c>
      <c r="L270" s="82">
        <v>500</v>
      </c>
      <c r="M270" s="84">
        <v>500</v>
      </c>
      <c r="N270" s="84">
        <v>2</v>
      </c>
      <c r="O270" s="85"/>
      <c r="P270" s="86" t="str">
        <f t="shared" si="17"/>
        <v>-</v>
      </c>
      <c r="Q270" s="87" t="str">
        <f t="shared" si="13"/>
        <v xml:space="preserve">-    € </v>
      </c>
      <c r="R270" s="286"/>
      <c r="S270" s="26"/>
      <c r="T270" s="88"/>
      <c r="U270" s="24"/>
    </row>
    <row r="271" spans="1:21" ht="14.25" customHeight="1">
      <c r="A271" s="26"/>
      <c r="B271" s="80" t="s">
        <v>1129</v>
      </c>
      <c r="C271" s="80" t="s">
        <v>131</v>
      </c>
      <c r="D271" s="81" t="s">
        <v>1130</v>
      </c>
      <c r="E271" s="80" t="s">
        <v>1130</v>
      </c>
      <c r="F271" s="80" t="s">
        <v>837</v>
      </c>
      <c r="G271" s="281"/>
      <c r="H271" s="281"/>
      <c r="I271" s="284"/>
      <c r="J271" s="89" t="s">
        <v>43</v>
      </c>
      <c r="K271" s="90">
        <v>0.43</v>
      </c>
      <c r="L271" s="82">
        <v>250</v>
      </c>
      <c r="M271" s="91">
        <v>250</v>
      </c>
      <c r="N271" s="84">
        <v>0</v>
      </c>
      <c r="O271" s="92"/>
      <c r="P271" s="93" t="str">
        <f t="shared" si="17"/>
        <v>-</v>
      </c>
      <c r="Q271" s="94" t="str">
        <f t="shared" si="13"/>
        <v xml:space="preserve">-    € </v>
      </c>
      <c r="R271" s="287"/>
      <c r="S271" s="26"/>
      <c r="T271" s="88"/>
      <c r="U271" s="24"/>
    </row>
    <row r="272" spans="1:21" ht="14.25" customHeight="1">
      <c r="A272" s="26"/>
      <c r="B272" s="80" t="s">
        <v>600</v>
      </c>
      <c r="C272" s="80" t="s">
        <v>133</v>
      </c>
      <c r="D272" s="81" t="s">
        <v>601</v>
      </c>
      <c r="E272" s="80" t="s">
        <v>601</v>
      </c>
      <c r="F272" s="80" t="s">
        <v>837</v>
      </c>
      <c r="G272" s="279" t="s">
        <v>48</v>
      </c>
      <c r="H272" s="279" t="s">
        <v>39</v>
      </c>
      <c r="I272" s="282" t="s">
        <v>133</v>
      </c>
      <c r="J272" s="82" t="s">
        <v>50</v>
      </c>
      <c r="K272" s="83">
        <v>0.23</v>
      </c>
      <c r="L272" s="82">
        <v>800</v>
      </c>
      <c r="M272" s="84">
        <v>800</v>
      </c>
      <c r="N272" s="84">
        <v>1.75</v>
      </c>
      <c r="O272" s="85"/>
      <c r="P272" s="86" t="str">
        <f t="shared" si="17"/>
        <v>-</v>
      </c>
      <c r="Q272" s="87" t="str">
        <f t="shared" si="13"/>
        <v xml:space="preserve">-    € </v>
      </c>
      <c r="R272" s="285" t="s">
        <v>134</v>
      </c>
      <c r="S272" s="26"/>
      <c r="T272" s="88"/>
      <c r="U272" s="24"/>
    </row>
    <row r="273" spans="1:21" ht="14.25" customHeight="1">
      <c r="A273" s="26"/>
      <c r="B273" s="80" t="s">
        <v>592</v>
      </c>
      <c r="C273" s="80" t="s">
        <v>133</v>
      </c>
      <c r="D273" s="81" t="s">
        <v>595</v>
      </c>
      <c r="E273" s="80" t="s">
        <v>595</v>
      </c>
      <c r="F273" s="80" t="s">
        <v>837</v>
      </c>
      <c r="G273" s="280"/>
      <c r="H273" s="280"/>
      <c r="I273" s="283"/>
      <c r="J273" s="82" t="s">
        <v>41</v>
      </c>
      <c r="K273" s="83">
        <v>0.29000000000000004</v>
      </c>
      <c r="L273" s="82">
        <v>600</v>
      </c>
      <c r="M273" s="84">
        <v>500</v>
      </c>
      <c r="N273" s="84">
        <v>1</v>
      </c>
      <c r="O273" s="85"/>
      <c r="P273" s="86" t="str">
        <f t="shared" si="17"/>
        <v>-</v>
      </c>
      <c r="Q273" s="87" t="str">
        <f t="shared" si="13"/>
        <v xml:space="preserve">-    € </v>
      </c>
      <c r="R273" s="286"/>
      <c r="S273" s="26"/>
      <c r="T273" s="88"/>
      <c r="U273" s="24"/>
    </row>
    <row r="274" spans="1:21" ht="14.25" customHeight="1">
      <c r="A274" s="26"/>
      <c r="B274" s="80" t="s">
        <v>592</v>
      </c>
      <c r="C274" s="80" t="s">
        <v>133</v>
      </c>
      <c r="D274" s="81" t="s">
        <v>593</v>
      </c>
      <c r="E274" s="80" t="str">
        <f>D274</f>
        <v>87-62-0012</v>
      </c>
      <c r="F274" s="80"/>
      <c r="G274" s="280"/>
      <c r="H274" s="280"/>
      <c r="I274" s="283"/>
      <c r="J274" s="82" t="s">
        <v>41</v>
      </c>
      <c r="K274" s="83">
        <v>0.3</v>
      </c>
      <c r="L274" s="82"/>
      <c r="M274" s="84">
        <v>600</v>
      </c>
      <c r="N274" s="84">
        <v>3</v>
      </c>
      <c r="O274" s="85"/>
      <c r="P274" s="86" t="str">
        <f t="shared" si="17"/>
        <v>-</v>
      </c>
      <c r="Q274" s="87" t="str">
        <f t="shared" si="13"/>
        <v xml:space="preserve">-    € </v>
      </c>
      <c r="R274" s="286"/>
      <c r="S274" s="26"/>
      <c r="T274" s="88"/>
      <c r="U274" s="24"/>
    </row>
    <row r="275" spans="1:21" ht="14.25" customHeight="1">
      <c r="A275" s="26"/>
      <c r="B275" s="80" t="s">
        <v>597</v>
      </c>
      <c r="C275" s="80" t="s">
        <v>133</v>
      </c>
      <c r="D275" s="81" t="s">
        <v>598</v>
      </c>
      <c r="E275" s="80" t="s">
        <v>598</v>
      </c>
      <c r="F275" s="80" t="s">
        <v>837</v>
      </c>
      <c r="G275" s="280"/>
      <c r="H275" s="280"/>
      <c r="I275" s="283"/>
      <c r="J275" s="82" t="s">
        <v>43</v>
      </c>
      <c r="K275" s="83">
        <v>0.44</v>
      </c>
      <c r="L275" s="82">
        <v>250</v>
      </c>
      <c r="M275" s="84">
        <v>300</v>
      </c>
      <c r="N275" s="84">
        <v>2</v>
      </c>
      <c r="O275" s="92"/>
      <c r="P275" s="86" t="str">
        <f t="shared" si="17"/>
        <v>-</v>
      </c>
      <c r="Q275" s="87" t="str">
        <f t="shared" si="13"/>
        <v xml:space="preserve">-    € </v>
      </c>
      <c r="R275" s="286"/>
      <c r="S275" s="26"/>
      <c r="T275" s="88"/>
      <c r="U275" s="24"/>
    </row>
    <row r="276" spans="1:21" ht="14.25" customHeight="1">
      <c r="A276" s="26"/>
      <c r="B276" s="80" t="s">
        <v>1131</v>
      </c>
      <c r="C276" s="80" t="s">
        <v>133</v>
      </c>
      <c r="D276" s="81" t="s">
        <v>1132</v>
      </c>
      <c r="E276" s="80" t="s">
        <v>1132</v>
      </c>
      <c r="F276" s="80" t="s">
        <v>837</v>
      </c>
      <c r="G276" s="281"/>
      <c r="H276" s="281"/>
      <c r="I276" s="284"/>
      <c r="J276" s="89" t="s">
        <v>87</v>
      </c>
      <c r="K276" s="90">
        <v>0.54</v>
      </c>
      <c r="L276" s="82">
        <v>200</v>
      </c>
      <c r="M276" s="91">
        <v>200</v>
      </c>
      <c r="N276" s="84">
        <v>0</v>
      </c>
      <c r="O276" s="92"/>
      <c r="P276" s="93" t="str">
        <f t="shared" si="17"/>
        <v>-</v>
      </c>
      <c r="Q276" s="94" t="str">
        <f t="shared" si="13"/>
        <v xml:space="preserve">-    € </v>
      </c>
      <c r="R276" s="287"/>
      <c r="S276" s="26"/>
      <c r="T276" s="88"/>
      <c r="U276" s="24"/>
    </row>
    <row r="277" spans="1:21" ht="14.25" customHeight="1">
      <c r="A277" s="26"/>
      <c r="B277" s="80" t="s">
        <v>808</v>
      </c>
      <c r="C277" s="80" t="s">
        <v>160</v>
      </c>
      <c r="D277" s="81" t="s">
        <v>1133</v>
      </c>
      <c r="E277" s="80" t="s">
        <v>1133</v>
      </c>
      <c r="F277" s="80" t="s">
        <v>837</v>
      </c>
      <c r="G277" s="302" t="s">
        <v>48</v>
      </c>
      <c r="H277" s="302" t="s">
        <v>99</v>
      </c>
      <c r="I277" s="304" t="s">
        <v>160</v>
      </c>
      <c r="J277" s="89" t="s">
        <v>50</v>
      </c>
      <c r="K277" s="90">
        <v>0.2</v>
      </c>
      <c r="L277" s="89">
        <v>800</v>
      </c>
      <c r="M277" s="91">
        <v>800</v>
      </c>
      <c r="N277" s="84">
        <v>0</v>
      </c>
      <c r="O277" s="92"/>
      <c r="P277" s="93" t="str">
        <f t="shared" si="17"/>
        <v>-</v>
      </c>
      <c r="Q277" s="94" t="str">
        <f t="shared" si="13"/>
        <v xml:space="preserve">-    € </v>
      </c>
      <c r="R277" s="305" t="s">
        <v>163</v>
      </c>
      <c r="S277" s="26"/>
      <c r="T277" s="88"/>
      <c r="U277" s="24"/>
    </row>
    <row r="278" spans="1:21" ht="14.25" customHeight="1">
      <c r="A278" s="26"/>
      <c r="B278" s="80" t="s">
        <v>1134</v>
      </c>
      <c r="C278" s="80" t="s">
        <v>160</v>
      </c>
      <c r="D278" s="81" t="s">
        <v>1135</v>
      </c>
      <c r="E278" s="80" t="s">
        <v>1135</v>
      </c>
      <c r="F278" s="80" t="s">
        <v>837</v>
      </c>
      <c r="G278" s="289"/>
      <c r="H278" s="289"/>
      <c r="I278" s="292"/>
      <c r="J278" s="89" t="s">
        <v>41</v>
      </c>
      <c r="K278" s="90">
        <v>0.27</v>
      </c>
      <c r="L278" s="89">
        <v>500</v>
      </c>
      <c r="M278" s="91">
        <v>600</v>
      </c>
      <c r="N278" s="84">
        <v>0</v>
      </c>
      <c r="O278" s="92"/>
      <c r="P278" s="93" t="str">
        <f t="shared" si="17"/>
        <v>-</v>
      </c>
      <c r="Q278" s="94" t="str">
        <f t="shared" si="13"/>
        <v xml:space="preserve">-    € </v>
      </c>
      <c r="R278" s="295"/>
      <c r="S278" s="26"/>
      <c r="T278" s="88"/>
      <c r="U278" s="24"/>
    </row>
    <row r="279" spans="1:21" ht="14.25" customHeight="1">
      <c r="A279" s="26"/>
      <c r="B279" s="80" t="s">
        <v>603</v>
      </c>
      <c r="C279" s="80" t="s">
        <v>160</v>
      </c>
      <c r="D279" s="81" t="s">
        <v>1136</v>
      </c>
      <c r="E279" s="80" t="s">
        <v>604</v>
      </c>
      <c r="F279" s="95" t="s">
        <v>843</v>
      </c>
      <c r="G279" s="303"/>
      <c r="H279" s="280"/>
      <c r="I279" s="292"/>
      <c r="J279" s="82" t="s">
        <v>43</v>
      </c>
      <c r="K279" s="83">
        <v>0.41000000000000003</v>
      </c>
      <c r="L279" s="89">
        <v>250</v>
      </c>
      <c r="M279" s="84">
        <v>300</v>
      </c>
      <c r="N279" s="84">
        <v>1</v>
      </c>
      <c r="O279" s="92"/>
      <c r="P279" s="86" t="str">
        <f>IF(O279="","-",O279*M279)</f>
        <v>-</v>
      </c>
      <c r="Q279" s="87" t="str">
        <f t="shared" si="13"/>
        <v xml:space="preserve">-    € </v>
      </c>
      <c r="R279" s="306"/>
      <c r="S279" s="26"/>
      <c r="T279" s="88"/>
      <c r="U279" s="24"/>
    </row>
    <row r="280" spans="1:21" ht="14.25" customHeight="1">
      <c r="A280" s="26"/>
      <c r="B280" s="80" t="s">
        <v>1137</v>
      </c>
      <c r="C280" s="80" t="s">
        <v>160</v>
      </c>
      <c r="D280" s="81" t="s">
        <v>1138</v>
      </c>
      <c r="E280" s="80" t="s">
        <v>1138</v>
      </c>
      <c r="F280" s="80" t="s">
        <v>837</v>
      </c>
      <c r="G280" s="290"/>
      <c r="H280" s="290"/>
      <c r="I280" s="293"/>
      <c r="J280" s="89" t="s">
        <v>87</v>
      </c>
      <c r="K280" s="90">
        <v>0.51</v>
      </c>
      <c r="L280" s="89">
        <v>200</v>
      </c>
      <c r="M280" s="91">
        <v>200</v>
      </c>
      <c r="N280" s="84">
        <v>0</v>
      </c>
      <c r="O280" s="92"/>
      <c r="P280" s="93" t="str">
        <f t="shared" si="17"/>
        <v>-</v>
      </c>
      <c r="Q280" s="94" t="str">
        <f t="shared" si="13"/>
        <v xml:space="preserve">-    € </v>
      </c>
      <c r="R280" s="296"/>
      <c r="S280" s="26"/>
      <c r="T280" s="88"/>
      <c r="U280" s="24"/>
    </row>
    <row r="281" spans="1:21" ht="14.25" customHeight="1">
      <c r="A281" s="26"/>
      <c r="B281" s="80" t="s">
        <v>1139</v>
      </c>
      <c r="C281" s="80" t="s">
        <v>135</v>
      </c>
      <c r="D281" s="81" t="s">
        <v>1140</v>
      </c>
      <c r="E281" s="80" t="s">
        <v>1140</v>
      </c>
      <c r="F281" s="80" t="s">
        <v>837</v>
      </c>
      <c r="G281" s="279" t="s">
        <v>44</v>
      </c>
      <c r="H281" s="279" t="s">
        <v>45</v>
      </c>
      <c r="I281" s="282" t="s">
        <v>135</v>
      </c>
      <c r="J281" s="89" t="s">
        <v>50</v>
      </c>
      <c r="K281" s="90">
        <v>0.28000000000000003</v>
      </c>
      <c r="L281" s="82">
        <v>700</v>
      </c>
      <c r="M281" s="91">
        <v>700</v>
      </c>
      <c r="N281" s="84">
        <v>0</v>
      </c>
      <c r="O281" s="92"/>
      <c r="P281" s="93" t="str">
        <f t="shared" si="17"/>
        <v>-</v>
      </c>
      <c r="Q281" s="94" t="str">
        <f t="shared" si="13"/>
        <v xml:space="preserve">-    € </v>
      </c>
      <c r="R281" s="285" t="s">
        <v>136</v>
      </c>
      <c r="S281" s="26"/>
      <c r="T281" s="88"/>
      <c r="U281" s="24"/>
    </row>
    <row r="282" spans="1:21" ht="14.25" customHeight="1">
      <c r="A282" s="26"/>
      <c r="B282" s="80" t="s">
        <v>606</v>
      </c>
      <c r="C282" s="80" t="s">
        <v>135</v>
      </c>
      <c r="D282" s="81" t="s">
        <v>1141</v>
      </c>
      <c r="E282" s="80" t="s">
        <v>1141</v>
      </c>
      <c r="F282" s="80" t="s">
        <v>837</v>
      </c>
      <c r="G282" s="280"/>
      <c r="H282" s="280"/>
      <c r="I282" s="283"/>
      <c r="J282" s="89" t="s">
        <v>41</v>
      </c>
      <c r="K282" s="90">
        <v>0.33</v>
      </c>
      <c r="L282" s="82">
        <v>500</v>
      </c>
      <c r="M282" s="91">
        <v>500</v>
      </c>
      <c r="N282" s="84">
        <v>0</v>
      </c>
      <c r="O282" s="92"/>
      <c r="P282" s="93" t="str">
        <f t="shared" si="17"/>
        <v>-</v>
      </c>
      <c r="Q282" s="94" t="str">
        <f t="shared" si="13"/>
        <v xml:space="preserve">-    € </v>
      </c>
      <c r="R282" s="286"/>
      <c r="S282" s="26"/>
      <c r="T282" s="88"/>
      <c r="U282" s="24"/>
    </row>
    <row r="283" spans="1:21" ht="14.25" customHeight="1">
      <c r="A283" s="26"/>
      <c r="B283" s="80"/>
      <c r="C283" s="80"/>
      <c r="D283" s="81"/>
      <c r="E283" s="80" t="s">
        <v>607</v>
      </c>
      <c r="F283" s="80"/>
      <c r="G283" s="280"/>
      <c r="H283" s="280"/>
      <c r="I283" s="283"/>
      <c r="J283" s="82" t="s">
        <v>41</v>
      </c>
      <c r="K283" s="83">
        <v>0.44</v>
      </c>
      <c r="L283" s="82"/>
      <c r="M283" s="84">
        <v>500</v>
      </c>
      <c r="N283" s="84">
        <v>3</v>
      </c>
      <c r="O283" s="85"/>
      <c r="P283" s="86" t="str">
        <f>IF(O283="","-",O283*M283)</f>
        <v>-</v>
      </c>
      <c r="Q283" s="87" t="str">
        <f t="shared" si="13"/>
        <v xml:space="preserve">-    € </v>
      </c>
      <c r="R283" s="286"/>
      <c r="S283" s="26"/>
      <c r="T283" s="88"/>
      <c r="U283" s="24"/>
    </row>
    <row r="284" spans="1:21" ht="14.25" customHeight="1">
      <c r="A284" s="26"/>
      <c r="B284" s="80" t="s">
        <v>1142</v>
      </c>
      <c r="C284" s="80" t="s">
        <v>135</v>
      </c>
      <c r="D284" s="81" t="s">
        <v>1143</v>
      </c>
      <c r="E284" s="80" t="s">
        <v>1143</v>
      </c>
      <c r="F284" s="80" t="s">
        <v>837</v>
      </c>
      <c r="G284" s="281"/>
      <c r="H284" s="281"/>
      <c r="I284" s="283"/>
      <c r="J284" s="89" t="s">
        <v>43</v>
      </c>
      <c r="K284" s="90">
        <v>0.49</v>
      </c>
      <c r="L284" s="82">
        <v>250</v>
      </c>
      <c r="M284" s="91">
        <v>250</v>
      </c>
      <c r="N284" s="84">
        <v>0</v>
      </c>
      <c r="O284" s="92"/>
      <c r="P284" s="93" t="str">
        <f t="shared" si="17"/>
        <v>-</v>
      </c>
      <c r="Q284" s="94" t="str">
        <f t="shared" ref="Q284:Q349" si="18">IF(O284="","-    € ",P284*K284)</f>
        <v xml:space="preserve">-    € </v>
      </c>
      <c r="R284" s="287"/>
      <c r="S284" s="26"/>
      <c r="T284" s="88"/>
      <c r="U284" s="24"/>
    </row>
    <row r="285" spans="1:21" ht="14.25" customHeight="1">
      <c r="A285" s="26"/>
      <c r="B285" s="80" t="s">
        <v>613</v>
      </c>
      <c r="C285" s="80" t="s">
        <v>610</v>
      </c>
      <c r="D285" s="81" t="s">
        <v>614</v>
      </c>
      <c r="E285" s="80" t="s">
        <v>614</v>
      </c>
      <c r="F285" s="80" t="s">
        <v>837</v>
      </c>
      <c r="G285" s="279" t="s">
        <v>38</v>
      </c>
      <c r="H285" s="279" t="s">
        <v>99</v>
      </c>
      <c r="I285" s="282" t="s">
        <v>610</v>
      </c>
      <c r="J285" s="82" t="s">
        <v>50</v>
      </c>
      <c r="K285" s="83">
        <v>0.26</v>
      </c>
      <c r="L285" s="82">
        <v>1000</v>
      </c>
      <c r="M285" s="84">
        <v>900</v>
      </c>
      <c r="N285" s="84">
        <v>1</v>
      </c>
      <c r="O285" s="85"/>
      <c r="P285" s="86" t="str">
        <f t="shared" si="17"/>
        <v>-</v>
      </c>
      <c r="Q285" s="87" t="str">
        <f t="shared" si="18"/>
        <v xml:space="preserve">-    € </v>
      </c>
      <c r="R285" s="285" t="s">
        <v>1144</v>
      </c>
      <c r="S285" s="26"/>
      <c r="T285" s="88"/>
      <c r="U285" s="24"/>
    </row>
    <row r="286" spans="1:21" ht="14.25" customHeight="1">
      <c r="A286" s="26"/>
      <c r="B286" s="80" t="s">
        <v>609</v>
      </c>
      <c r="C286" s="80" t="s">
        <v>610</v>
      </c>
      <c r="D286" s="81" t="s">
        <v>611</v>
      </c>
      <c r="E286" s="80" t="s">
        <v>611</v>
      </c>
      <c r="F286" s="80" t="s">
        <v>837</v>
      </c>
      <c r="G286" s="280"/>
      <c r="H286" s="280"/>
      <c r="I286" s="284"/>
      <c r="J286" s="82" t="s">
        <v>41</v>
      </c>
      <c r="K286" s="83">
        <v>0.35000000000000003</v>
      </c>
      <c r="L286" s="86">
        <v>600</v>
      </c>
      <c r="M286" s="84">
        <v>700</v>
      </c>
      <c r="N286" s="84">
        <v>5</v>
      </c>
      <c r="O286" s="85"/>
      <c r="P286" s="86" t="str">
        <f t="shared" si="17"/>
        <v>-</v>
      </c>
      <c r="Q286" s="87" t="str">
        <f t="shared" si="18"/>
        <v xml:space="preserve">-    € </v>
      </c>
      <c r="R286" s="286"/>
      <c r="S286" s="26"/>
      <c r="T286" s="88"/>
      <c r="U286" s="24"/>
    </row>
    <row r="287" spans="1:21" ht="14.25" customHeight="1">
      <c r="A287" s="26"/>
      <c r="B287" s="80" t="s">
        <v>1145</v>
      </c>
      <c r="C287" s="80" t="s">
        <v>610</v>
      </c>
      <c r="D287" s="81" t="s">
        <v>1146</v>
      </c>
      <c r="E287" s="80" t="s">
        <v>1146</v>
      </c>
      <c r="F287" s="80" t="s">
        <v>837</v>
      </c>
      <c r="G287" s="280"/>
      <c r="H287" s="280"/>
      <c r="I287" s="283"/>
      <c r="J287" s="89" t="s">
        <v>43</v>
      </c>
      <c r="K287" s="90">
        <v>0.48</v>
      </c>
      <c r="L287" s="86">
        <v>300</v>
      </c>
      <c r="M287" s="91">
        <v>350</v>
      </c>
      <c r="N287" s="84">
        <v>0</v>
      </c>
      <c r="O287" s="92"/>
      <c r="P287" s="93" t="str">
        <f t="shared" si="17"/>
        <v>-</v>
      </c>
      <c r="Q287" s="94" t="str">
        <f t="shared" si="18"/>
        <v xml:space="preserve">-    € </v>
      </c>
      <c r="R287" s="286"/>
      <c r="S287" s="26"/>
      <c r="T287" s="88"/>
      <c r="U287" s="24"/>
    </row>
    <row r="288" spans="1:21" s="107" customFormat="1" ht="14.25" customHeight="1">
      <c r="A288" s="102"/>
      <c r="B288" s="103" t="s">
        <v>1147</v>
      </c>
      <c r="C288" s="103" t="s">
        <v>610</v>
      </c>
      <c r="D288" s="104" t="s">
        <v>1148</v>
      </c>
      <c r="E288" s="103">
        <v>0</v>
      </c>
      <c r="F288" s="103" t="s">
        <v>857</v>
      </c>
      <c r="G288" s="281"/>
      <c r="H288" s="281"/>
      <c r="I288" s="284"/>
      <c r="J288" s="89" t="s">
        <v>87</v>
      </c>
      <c r="K288" s="90">
        <v>0.55000000000000004</v>
      </c>
      <c r="L288" s="114">
        <v>150</v>
      </c>
      <c r="M288" s="91">
        <v>150</v>
      </c>
      <c r="N288" s="84">
        <v>0</v>
      </c>
      <c r="O288" s="106"/>
      <c r="P288" s="93" t="str">
        <f>IF(O288="","-",O288*L288)</f>
        <v>-</v>
      </c>
      <c r="Q288" s="94" t="str">
        <f t="shared" si="18"/>
        <v xml:space="preserve">-    € </v>
      </c>
      <c r="R288" s="287"/>
      <c r="S288" s="26"/>
      <c r="T288" s="88"/>
    </row>
    <row r="289" spans="1:21" ht="14.25" customHeight="1">
      <c r="A289" s="26"/>
      <c r="B289" s="80" t="s">
        <v>809</v>
      </c>
      <c r="C289" s="80" t="s">
        <v>137</v>
      </c>
      <c r="D289" s="81" t="s">
        <v>1149</v>
      </c>
      <c r="E289" s="80" t="s">
        <v>1149</v>
      </c>
      <c r="F289" s="80" t="s">
        <v>837</v>
      </c>
      <c r="G289" s="279" t="s">
        <v>44</v>
      </c>
      <c r="H289" s="279" t="s">
        <v>45</v>
      </c>
      <c r="I289" s="282" t="s">
        <v>137</v>
      </c>
      <c r="J289" s="89" t="s">
        <v>50</v>
      </c>
      <c r="K289" s="90">
        <v>0.17</v>
      </c>
      <c r="L289" s="82">
        <v>800</v>
      </c>
      <c r="M289" s="91">
        <v>800</v>
      </c>
      <c r="N289" s="84">
        <v>0</v>
      </c>
      <c r="O289" s="92"/>
      <c r="P289" s="93" t="str">
        <f>IF(O289="","-",O289*M289)</f>
        <v>-</v>
      </c>
      <c r="Q289" s="94" t="str">
        <f t="shared" si="18"/>
        <v xml:space="preserve">-    € </v>
      </c>
      <c r="R289" s="285" t="s">
        <v>138</v>
      </c>
      <c r="S289" s="26"/>
      <c r="T289" s="88"/>
      <c r="U289" s="24"/>
    </row>
    <row r="290" spans="1:21" ht="14.25" customHeight="1">
      <c r="A290" s="26"/>
      <c r="B290" s="80" t="s">
        <v>616</v>
      </c>
      <c r="C290" s="80" t="s">
        <v>137</v>
      </c>
      <c r="D290" s="81" t="s">
        <v>1150</v>
      </c>
      <c r="E290" s="80" t="s">
        <v>617</v>
      </c>
      <c r="F290" s="95" t="s">
        <v>843</v>
      </c>
      <c r="G290" s="280"/>
      <c r="H290" s="280"/>
      <c r="I290" s="282"/>
      <c r="J290" s="82" t="s">
        <v>41</v>
      </c>
      <c r="K290" s="83">
        <v>0.22</v>
      </c>
      <c r="L290" s="86">
        <v>600</v>
      </c>
      <c r="M290" s="84">
        <v>600</v>
      </c>
      <c r="N290" s="84">
        <v>3</v>
      </c>
      <c r="O290" s="85"/>
      <c r="P290" s="86" t="str">
        <f t="shared" ref="P290:P291" si="19">IF(O290="","-",O290*M290)</f>
        <v>-</v>
      </c>
      <c r="Q290" s="87" t="str">
        <f t="shared" si="18"/>
        <v xml:space="preserve">-    € </v>
      </c>
      <c r="R290" s="286"/>
      <c r="S290" s="26"/>
      <c r="T290" s="88"/>
      <c r="U290" s="24"/>
    </row>
    <row r="291" spans="1:21" ht="14.25" customHeight="1">
      <c r="A291" s="26"/>
      <c r="B291" s="80"/>
      <c r="C291" s="80"/>
      <c r="D291" s="81"/>
      <c r="E291" s="80" t="s">
        <v>619</v>
      </c>
      <c r="F291" s="95"/>
      <c r="G291" s="280"/>
      <c r="H291" s="280"/>
      <c r="I291" s="284"/>
      <c r="J291" s="82" t="s">
        <v>41</v>
      </c>
      <c r="K291" s="83">
        <v>0.25</v>
      </c>
      <c r="L291" s="86"/>
      <c r="M291" s="84">
        <v>500</v>
      </c>
      <c r="N291" s="84">
        <v>7</v>
      </c>
      <c r="O291" s="85"/>
      <c r="P291" s="86" t="str">
        <f t="shared" si="19"/>
        <v>-</v>
      </c>
      <c r="Q291" s="87" t="str">
        <f t="shared" si="18"/>
        <v xml:space="preserve">-    € </v>
      </c>
      <c r="R291" s="286"/>
      <c r="S291" s="26"/>
      <c r="T291" s="88"/>
      <c r="U291" s="24"/>
    </row>
    <row r="292" spans="1:21" ht="14.25" customHeight="1">
      <c r="A292" s="26"/>
      <c r="B292" s="80" t="s">
        <v>1151</v>
      </c>
      <c r="C292" s="80" t="s">
        <v>137</v>
      </c>
      <c r="D292" s="81"/>
      <c r="E292" s="80" t="s">
        <v>1152</v>
      </c>
      <c r="F292" s="80" t="s">
        <v>835</v>
      </c>
      <c r="G292" s="280"/>
      <c r="H292" s="280"/>
      <c r="I292" s="283"/>
      <c r="J292" s="89" t="s">
        <v>43</v>
      </c>
      <c r="K292" s="90">
        <v>0.32</v>
      </c>
      <c r="L292" s="84"/>
      <c r="M292" s="91">
        <v>200</v>
      </c>
      <c r="N292" s="84">
        <v>0</v>
      </c>
      <c r="O292" s="92"/>
      <c r="P292" s="93" t="str">
        <f>IF(O292="","-",O292*M292)</f>
        <v>-</v>
      </c>
      <c r="Q292" s="94" t="str">
        <f t="shared" si="18"/>
        <v xml:space="preserve">-    € </v>
      </c>
      <c r="R292" s="286"/>
      <c r="S292" s="26"/>
      <c r="T292" s="88"/>
      <c r="U292" s="24"/>
    </row>
    <row r="293" spans="1:21" s="107" customFormat="1" ht="14.25" customHeight="1">
      <c r="A293" s="102"/>
      <c r="B293" s="103" t="s">
        <v>810</v>
      </c>
      <c r="C293" s="103" t="s">
        <v>137</v>
      </c>
      <c r="D293" s="104" t="s">
        <v>1153</v>
      </c>
      <c r="E293" s="103">
        <v>0</v>
      </c>
      <c r="F293" s="103" t="s">
        <v>857</v>
      </c>
      <c r="G293" s="281"/>
      <c r="H293" s="281"/>
      <c r="I293" s="284"/>
      <c r="J293" s="89" t="s">
        <v>87</v>
      </c>
      <c r="K293" s="90">
        <v>0.35000000000000003</v>
      </c>
      <c r="L293" s="114">
        <v>200</v>
      </c>
      <c r="M293" s="91">
        <v>200</v>
      </c>
      <c r="N293" s="84">
        <v>0</v>
      </c>
      <c r="O293" s="106"/>
      <c r="P293" s="93" t="str">
        <f>IF(O293="","-",O293*L293)</f>
        <v>-</v>
      </c>
      <c r="Q293" s="94" t="str">
        <f t="shared" si="18"/>
        <v xml:space="preserve">-    € </v>
      </c>
      <c r="R293" s="287"/>
      <c r="S293" s="26"/>
      <c r="T293" s="88"/>
    </row>
    <row r="294" spans="1:21" ht="14.25" customHeight="1">
      <c r="A294" s="26"/>
      <c r="B294" s="80" t="s">
        <v>627</v>
      </c>
      <c r="C294" s="80" t="s">
        <v>139</v>
      </c>
      <c r="D294" s="81" t="s">
        <v>1154</v>
      </c>
      <c r="E294" s="80" t="s">
        <v>1154</v>
      </c>
      <c r="F294" s="80" t="s">
        <v>837</v>
      </c>
      <c r="G294" s="279" t="s">
        <v>117</v>
      </c>
      <c r="H294" s="279" t="s">
        <v>91</v>
      </c>
      <c r="I294" s="282" t="s">
        <v>139</v>
      </c>
      <c r="J294" s="89" t="s">
        <v>50</v>
      </c>
      <c r="K294" s="90">
        <v>0.14000000000000001</v>
      </c>
      <c r="L294" s="82">
        <v>800</v>
      </c>
      <c r="M294" s="91">
        <v>800</v>
      </c>
      <c r="N294" s="84">
        <v>0</v>
      </c>
      <c r="O294" s="92"/>
      <c r="P294" s="93" t="str">
        <f t="shared" ref="P294:P313" si="20">IF(O294="","-",O294*M294)</f>
        <v>-</v>
      </c>
      <c r="Q294" s="94" t="str">
        <f t="shared" si="18"/>
        <v xml:space="preserve">-    € </v>
      </c>
      <c r="R294" s="285" t="s">
        <v>140</v>
      </c>
      <c r="S294" s="26"/>
      <c r="T294" s="88"/>
      <c r="U294" s="24"/>
    </row>
    <row r="295" spans="1:21" ht="14.25" customHeight="1">
      <c r="A295" s="26"/>
      <c r="B295" s="80"/>
      <c r="C295" s="80"/>
      <c r="D295" s="81" t="s">
        <v>628</v>
      </c>
      <c r="E295" s="80" t="str">
        <f>D295</f>
        <v>87-17-0073</v>
      </c>
      <c r="F295" s="80"/>
      <c r="G295" s="280"/>
      <c r="H295" s="280"/>
      <c r="I295" s="282"/>
      <c r="J295" s="82" t="s">
        <v>50</v>
      </c>
      <c r="K295" s="83">
        <v>0.15</v>
      </c>
      <c r="L295" s="82"/>
      <c r="M295" s="84">
        <v>900</v>
      </c>
      <c r="N295" s="84">
        <v>5</v>
      </c>
      <c r="O295" s="92"/>
      <c r="P295" s="86" t="str">
        <f t="shared" si="20"/>
        <v>-</v>
      </c>
      <c r="Q295" s="87" t="str">
        <f t="shared" si="18"/>
        <v xml:space="preserve">-    € </v>
      </c>
      <c r="R295" s="286"/>
      <c r="S295" s="26"/>
      <c r="T295" s="88"/>
      <c r="U295" s="24"/>
    </row>
    <row r="296" spans="1:21" ht="14.25" customHeight="1">
      <c r="A296" s="26"/>
      <c r="B296" s="80" t="s">
        <v>621</v>
      </c>
      <c r="C296" s="80" t="s">
        <v>139</v>
      </c>
      <c r="D296" s="81" t="s">
        <v>622</v>
      </c>
      <c r="E296" s="80" t="s">
        <v>622</v>
      </c>
      <c r="F296" s="80" t="s">
        <v>837</v>
      </c>
      <c r="G296" s="280"/>
      <c r="H296" s="280"/>
      <c r="I296" s="282"/>
      <c r="J296" s="82" t="s">
        <v>41</v>
      </c>
      <c r="K296" s="83">
        <v>0.2</v>
      </c>
      <c r="L296" s="84">
        <v>500</v>
      </c>
      <c r="M296" s="84">
        <v>600</v>
      </c>
      <c r="N296" s="84">
        <v>10</v>
      </c>
      <c r="O296" s="92"/>
      <c r="P296" s="86" t="str">
        <f t="shared" si="20"/>
        <v>-</v>
      </c>
      <c r="Q296" s="87" t="str">
        <f t="shared" si="18"/>
        <v xml:space="preserve">-    € </v>
      </c>
      <c r="R296" s="286"/>
      <c r="S296" s="26"/>
      <c r="T296" s="88"/>
      <c r="U296" s="24"/>
    </row>
    <row r="297" spans="1:21" ht="14.25" customHeight="1">
      <c r="A297" s="26"/>
      <c r="B297" s="80" t="s">
        <v>624</v>
      </c>
      <c r="C297" s="80" t="s">
        <v>139</v>
      </c>
      <c r="D297" s="81" t="s">
        <v>1155</v>
      </c>
      <c r="E297" s="80" t="s">
        <v>1155</v>
      </c>
      <c r="F297" s="80" t="s">
        <v>837</v>
      </c>
      <c r="G297" s="280"/>
      <c r="H297" s="280"/>
      <c r="I297" s="283"/>
      <c r="J297" s="89" t="s">
        <v>43</v>
      </c>
      <c r="K297" s="90">
        <v>0.35000000000000003</v>
      </c>
      <c r="L297" s="84">
        <v>250</v>
      </c>
      <c r="M297" s="91">
        <v>200</v>
      </c>
      <c r="N297" s="84">
        <v>0</v>
      </c>
      <c r="O297" s="92"/>
      <c r="P297" s="93" t="str">
        <f t="shared" si="20"/>
        <v>-</v>
      </c>
      <c r="Q297" s="94" t="str">
        <f t="shared" si="18"/>
        <v xml:space="preserve">-    € </v>
      </c>
      <c r="R297" s="286"/>
      <c r="S297" s="26"/>
      <c r="T297" s="88"/>
      <c r="U297" s="24"/>
    </row>
    <row r="298" spans="1:21" ht="14.25" customHeight="1">
      <c r="A298" s="26"/>
      <c r="B298" s="80"/>
      <c r="C298" s="80"/>
      <c r="D298" s="81"/>
      <c r="E298" s="80" t="s">
        <v>625</v>
      </c>
      <c r="F298" s="80"/>
      <c r="G298" s="280"/>
      <c r="H298" s="280"/>
      <c r="I298" s="284"/>
      <c r="J298" s="82" t="s">
        <v>43</v>
      </c>
      <c r="K298" s="83">
        <v>0.35</v>
      </c>
      <c r="L298" s="84"/>
      <c r="M298" s="84">
        <v>250</v>
      </c>
      <c r="N298" s="84">
        <v>2</v>
      </c>
      <c r="O298" s="85"/>
      <c r="P298" s="86" t="str">
        <f>IF(O298="","-",O298*M298)</f>
        <v>-</v>
      </c>
      <c r="Q298" s="87" t="str">
        <f t="shared" si="18"/>
        <v xml:space="preserve">-    € </v>
      </c>
      <c r="R298" s="286"/>
      <c r="S298" s="26"/>
      <c r="T298" s="88"/>
      <c r="U298" s="24"/>
    </row>
    <row r="299" spans="1:21" ht="14.25" customHeight="1">
      <c r="A299" s="26"/>
      <c r="B299" s="80" t="s">
        <v>1156</v>
      </c>
      <c r="C299" s="80" t="s">
        <v>139</v>
      </c>
      <c r="D299" s="81" t="s">
        <v>1157</v>
      </c>
      <c r="E299" s="80" t="s">
        <v>1158</v>
      </c>
      <c r="F299" s="95" t="s">
        <v>843</v>
      </c>
      <c r="G299" s="281"/>
      <c r="H299" s="281"/>
      <c r="I299" s="284"/>
      <c r="J299" s="89" t="s">
        <v>87</v>
      </c>
      <c r="K299" s="90">
        <v>0.44</v>
      </c>
      <c r="L299" s="84">
        <v>150</v>
      </c>
      <c r="M299" s="91">
        <v>200</v>
      </c>
      <c r="N299" s="84">
        <v>0</v>
      </c>
      <c r="O299" s="92"/>
      <c r="P299" s="93" t="str">
        <f t="shared" si="20"/>
        <v>-</v>
      </c>
      <c r="Q299" s="94" t="str">
        <f t="shared" si="18"/>
        <v xml:space="preserve">-    € </v>
      </c>
      <c r="R299" s="287"/>
      <c r="S299" s="26"/>
      <c r="T299" s="88"/>
      <c r="U299" s="24"/>
    </row>
    <row r="300" spans="1:21" customFormat="1" ht="14.4">
      <c r="B300" s="97" t="s">
        <v>634</v>
      </c>
      <c r="C300" s="97" t="s">
        <v>631</v>
      </c>
      <c r="D300" s="98"/>
      <c r="E300" s="97" t="s">
        <v>635</v>
      </c>
      <c r="F300" s="97" t="s">
        <v>835</v>
      </c>
      <c r="G300" s="279" t="s">
        <v>38</v>
      </c>
      <c r="H300" s="279" t="s">
        <v>122</v>
      </c>
      <c r="I300" s="282" t="s">
        <v>631</v>
      </c>
      <c r="J300" s="99" t="s">
        <v>103</v>
      </c>
      <c r="K300" s="100">
        <v>0.26</v>
      </c>
      <c r="L300" s="101"/>
      <c r="M300" s="84">
        <v>800</v>
      </c>
      <c r="N300" s="84">
        <v>5</v>
      </c>
      <c r="O300" s="85"/>
      <c r="P300" s="86" t="str">
        <f t="shared" si="20"/>
        <v>-</v>
      </c>
      <c r="Q300" s="87" t="str">
        <f t="shared" si="18"/>
        <v xml:space="preserve">-    € </v>
      </c>
      <c r="R300" s="285" t="s">
        <v>1159</v>
      </c>
      <c r="S300" s="26"/>
      <c r="T300" s="88"/>
    </row>
    <row r="301" spans="1:21" ht="14.25" customHeight="1">
      <c r="A301" s="26"/>
      <c r="B301" s="80" t="s">
        <v>630</v>
      </c>
      <c r="C301" s="80" t="s">
        <v>631</v>
      </c>
      <c r="D301" s="110" t="s">
        <v>1160</v>
      </c>
      <c r="E301" s="80" t="s">
        <v>632</v>
      </c>
      <c r="F301" s="95" t="s">
        <v>843</v>
      </c>
      <c r="G301" s="280" t="s">
        <v>38</v>
      </c>
      <c r="H301" s="280" t="s">
        <v>122</v>
      </c>
      <c r="I301" s="283" t="s">
        <v>631</v>
      </c>
      <c r="J301" s="111" t="s">
        <v>41</v>
      </c>
      <c r="K301" s="83">
        <v>0.35</v>
      </c>
      <c r="L301" s="84">
        <v>600</v>
      </c>
      <c r="M301" s="84">
        <v>500</v>
      </c>
      <c r="N301" s="84">
        <v>2</v>
      </c>
      <c r="O301" s="85"/>
      <c r="P301" s="86" t="str">
        <f t="shared" si="20"/>
        <v>-</v>
      </c>
      <c r="Q301" s="87" t="str">
        <f t="shared" si="18"/>
        <v xml:space="preserve">-    € </v>
      </c>
      <c r="R301" s="286" t="s">
        <v>1159</v>
      </c>
      <c r="S301" s="26"/>
      <c r="T301" s="88"/>
      <c r="U301" s="24"/>
    </row>
    <row r="302" spans="1:21" ht="14.25" customHeight="1">
      <c r="A302" s="26"/>
      <c r="B302" s="80" t="s">
        <v>1161</v>
      </c>
      <c r="C302" s="80" t="s">
        <v>631</v>
      </c>
      <c r="D302" s="110" t="s">
        <v>1162</v>
      </c>
      <c r="E302" s="80" t="s">
        <v>1163</v>
      </c>
      <c r="F302" s="95" t="s">
        <v>843</v>
      </c>
      <c r="G302" s="280"/>
      <c r="H302" s="280"/>
      <c r="I302" s="283"/>
      <c r="J302" s="113" t="s">
        <v>43</v>
      </c>
      <c r="K302" s="90">
        <v>0.48</v>
      </c>
      <c r="L302" s="84">
        <v>300</v>
      </c>
      <c r="M302" s="91">
        <v>250</v>
      </c>
      <c r="N302" s="84">
        <v>0</v>
      </c>
      <c r="O302" s="92"/>
      <c r="P302" s="93" t="str">
        <f t="shared" si="20"/>
        <v>-</v>
      </c>
      <c r="Q302" s="94" t="str">
        <f t="shared" si="18"/>
        <v xml:space="preserve">-    € </v>
      </c>
      <c r="R302" s="286"/>
      <c r="S302" s="26"/>
      <c r="T302" s="88"/>
      <c r="U302" s="24"/>
    </row>
    <row r="303" spans="1:21" ht="14.25" customHeight="1">
      <c r="A303" s="26"/>
      <c r="B303" s="80" t="s">
        <v>646</v>
      </c>
      <c r="C303" s="80" t="s">
        <v>141</v>
      </c>
      <c r="D303" s="81" t="s">
        <v>647</v>
      </c>
      <c r="E303" s="80" t="s">
        <v>647</v>
      </c>
      <c r="F303" s="80" t="s">
        <v>837</v>
      </c>
      <c r="G303" s="279" t="s">
        <v>48</v>
      </c>
      <c r="H303" s="279" t="s">
        <v>84</v>
      </c>
      <c r="I303" s="282" t="s">
        <v>141</v>
      </c>
      <c r="J303" s="82" t="s">
        <v>50</v>
      </c>
      <c r="K303" s="83">
        <v>0.19</v>
      </c>
      <c r="L303" s="125">
        <v>800</v>
      </c>
      <c r="M303" s="84">
        <v>800</v>
      </c>
      <c r="N303" s="84">
        <v>9</v>
      </c>
      <c r="O303" s="85"/>
      <c r="P303" s="86" t="str">
        <f t="shared" si="20"/>
        <v>-</v>
      </c>
      <c r="Q303" s="87" t="str">
        <f t="shared" si="18"/>
        <v xml:space="preserve">-    € </v>
      </c>
      <c r="R303" s="285" t="s">
        <v>142</v>
      </c>
      <c r="S303" s="26"/>
      <c r="T303" s="88"/>
      <c r="U303" s="24"/>
    </row>
    <row r="304" spans="1:21" ht="14.25" customHeight="1">
      <c r="A304" s="26"/>
      <c r="B304" s="80" t="s">
        <v>637</v>
      </c>
      <c r="C304" s="80" t="s">
        <v>141</v>
      </c>
      <c r="D304" s="81" t="s">
        <v>638</v>
      </c>
      <c r="E304" s="80" t="s">
        <v>638</v>
      </c>
      <c r="F304" s="80" t="s">
        <v>837</v>
      </c>
      <c r="G304" s="280"/>
      <c r="H304" s="280"/>
      <c r="I304" s="283"/>
      <c r="J304" s="82" t="s">
        <v>41</v>
      </c>
      <c r="K304" s="83">
        <v>0.26</v>
      </c>
      <c r="L304" s="125">
        <v>500</v>
      </c>
      <c r="M304" s="84">
        <v>500</v>
      </c>
      <c r="N304" s="84">
        <v>10</v>
      </c>
      <c r="O304" s="85"/>
      <c r="P304" s="86" t="str">
        <f t="shared" si="20"/>
        <v>-</v>
      </c>
      <c r="Q304" s="87" t="str">
        <f t="shared" si="18"/>
        <v xml:space="preserve">-    € </v>
      </c>
      <c r="R304" s="286"/>
      <c r="S304" s="26"/>
      <c r="T304" s="88"/>
      <c r="U304" s="24"/>
    </row>
    <row r="305" spans="1:21" ht="14.25" customHeight="1">
      <c r="A305" s="26"/>
      <c r="B305" s="80" t="s">
        <v>640</v>
      </c>
      <c r="C305" s="80" t="s">
        <v>141</v>
      </c>
      <c r="D305" s="81" t="s">
        <v>641</v>
      </c>
      <c r="E305" s="80" t="s">
        <v>641</v>
      </c>
      <c r="F305" s="80" t="s">
        <v>837</v>
      </c>
      <c r="G305" s="280"/>
      <c r="H305" s="280"/>
      <c r="I305" s="283"/>
      <c r="J305" s="82" t="s">
        <v>43</v>
      </c>
      <c r="K305" s="83">
        <v>0.41000000000000003</v>
      </c>
      <c r="L305" s="125">
        <v>250</v>
      </c>
      <c r="M305" s="84">
        <v>250</v>
      </c>
      <c r="N305" s="84">
        <v>2</v>
      </c>
      <c r="O305" s="85"/>
      <c r="P305" s="86" t="str">
        <f t="shared" si="20"/>
        <v>-</v>
      </c>
      <c r="Q305" s="87" t="str">
        <f t="shared" si="18"/>
        <v xml:space="preserve">-    € </v>
      </c>
      <c r="R305" s="286"/>
      <c r="S305" s="26"/>
      <c r="T305" s="88"/>
      <c r="U305" s="24"/>
    </row>
    <row r="306" spans="1:21" ht="14.25" customHeight="1">
      <c r="A306" s="26"/>
      <c r="B306" s="80" t="s">
        <v>643</v>
      </c>
      <c r="C306" s="80" t="s">
        <v>141</v>
      </c>
      <c r="D306" s="81" t="s">
        <v>1164</v>
      </c>
      <c r="E306" s="80" t="s">
        <v>644</v>
      </c>
      <c r="F306" s="95" t="s">
        <v>843</v>
      </c>
      <c r="G306" s="281"/>
      <c r="H306" s="281"/>
      <c r="I306" s="284"/>
      <c r="J306" s="82" t="s">
        <v>87</v>
      </c>
      <c r="K306" s="83">
        <v>0.49</v>
      </c>
      <c r="L306" s="125">
        <v>150</v>
      </c>
      <c r="M306" s="84">
        <v>150</v>
      </c>
      <c r="N306" s="84">
        <v>3</v>
      </c>
      <c r="O306" s="85"/>
      <c r="P306" s="86" t="str">
        <f t="shared" si="20"/>
        <v>-</v>
      </c>
      <c r="Q306" s="87" t="str">
        <f t="shared" si="18"/>
        <v xml:space="preserve">-    € </v>
      </c>
      <c r="R306" s="287"/>
      <c r="S306" s="26"/>
      <c r="T306" s="88"/>
      <c r="U306" s="24"/>
    </row>
    <row r="307" spans="1:21" ht="14.25" customHeight="1">
      <c r="A307" s="26"/>
      <c r="B307" s="80" t="s">
        <v>1165</v>
      </c>
      <c r="C307" s="80" t="s">
        <v>143</v>
      </c>
      <c r="D307" s="81" t="s">
        <v>1166</v>
      </c>
      <c r="E307" s="80" t="s">
        <v>1167</v>
      </c>
      <c r="F307" s="95" t="s">
        <v>843</v>
      </c>
      <c r="G307" s="288" t="s">
        <v>48</v>
      </c>
      <c r="H307" s="288" t="s">
        <v>84</v>
      </c>
      <c r="I307" s="291" t="s">
        <v>143</v>
      </c>
      <c r="J307" s="89" t="s">
        <v>50</v>
      </c>
      <c r="K307" s="90">
        <v>0.24000000000000002</v>
      </c>
      <c r="L307" s="89">
        <v>700</v>
      </c>
      <c r="M307" s="91">
        <v>800</v>
      </c>
      <c r="N307" s="84">
        <v>0</v>
      </c>
      <c r="O307" s="92"/>
      <c r="P307" s="93" t="str">
        <f t="shared" si="20"/>
        <v>-</v>
      </c>
      <c r="Q307" s="94" t="str">
        <f t="shared" si="18"/>
        <v xml:space="preserve">-    € </v>
      </c>
      <c r="R307" s="294" t="s">
        <v>144</v>
      </c>
      <c r="S307" s="26"/>
      <c r="T307" s="88"/>
      <c r="U307" s="24"/>
    </row>
    <row r="308" spans="1:21" ht="14.25" customHeight="1">
      <c r="A308" s="26"/>
      <c r="B308" s="80" t="s">
        <v>1168</v>
      </c>
      <c r="C308" s="80" t="s">
        <v>143</v>
      </c>
      <c r="D308" s="81" t="s">
        <v>1169</v>
      </c>
      <c r="E308" s="80" t="s">
        <v>1170</v>
      </c>
      <c r="F308" s="95" t="s">
        <v>843</v>
      </c>
      <c r="G308" s="289"/>
      <c r="H308" s="289"/>
      <c r="I308" s="292"/>
      <c r="J308" s="89" t="s">
        <v>41</v>
      </c>
      <c r="K308" s="90">
        <v>0.29000000000000004</v>
      </c>
      <c r="L308" s="89">
        <v>500</v>
      </c>
      <c r="M308" s="91">
        <v>500</v>
      </c>
      <c r="N308" s="84">
        <v>0</v>
      </c>
      <c r="O308" s="92"/>
      <c r="P308" s="93" t="str">
        <f t="shared" si="20"/>
        <v>-</v>
      </c>
      <c r="Q308" s="94" t="str">
        <f t="shared" si="18"/>
        <v xml:space="preserve">-    € </v>
      </c>
      <c r="R308" s="295"/>
      <c r="S308" s="26"/>
      <c r="T308" s="88"/>
      <c r="U308" s="24"/>
    </row>
    <row r="309" spans="1:21" ht="14.25" customHeight="1">
      <c r="A309" s="26"/>
      <c r="B309" s="80" t="s">
        <v>1171</v>
      </c>
      <c r="C309" s="80" t="s">
        <v>143</v>
      </c>
      <c r="D309" s="81"/>
      <c r="E309" s="80" t="s">
        <v>1172</v>
      </c>
      <c r="F309" s="80" t="s">
        <v>835</v>
      </c>
      <c r="G309" s="289"/>
      <c r="H309" s="289"/>
      <c r="I309" s="292"/>
      <c r="J309" s="89" t="s">
        <v>43</v>
      </c>
      <c r="K309" s="90">
        <v>0.42</v>
      </c>
      <c r="L309" s="91"/>
      <c r="M309" s="91">
        <v>250</v>
      </c>
      <c r="N309" s="84">
        <v>0</v>
      </c>
      <c r="O309" s="92"/>
      <c r="P309" s="93" t="str">
        <f t="shared" si="20"/>
        <v>-</v>
      </c>
      <c r="Q309" s="94" t="str">
        <f t="shared" si="18"/>
        <v xml:space="preserve">-    € </v>
      </c>
      <c r="R309" s="295"/>
      <c r="S309" s="26"/>
      <c r="T309" s="88"/>
      <c r="U309" s="24"/>
    </row>
    <row r="310" spans="1:21" ht="14.25" customHeight="1">
      <c r="A310" s="26"/>
      <c r="B310" s="80" t="s">
        <v>1173</v>
      </c>
      <c r="C310" s="80" t="s">
        <v>143</v>
      </c>
      <c r="D310" s="81"/>
      <c r="E310" s="80" t="s">
        <v>1174</v>
      </c>
      <c r="F310" s="80" t="s">
        <v>835</v>
      </c>
      <c r="G310" s="290"/>
      <c r="H310" s="290"/>
      <c r="I310" s="293"/>
      <c r="J310" s="89" t="s">
        <v>87</v>
      </c>
      <c r="K310" s="90">
        <v>0.51</v>
      </c>
      <c r="L310" s="91"/>
      <c r="M310" s="91">
        <v>150</v>
      </c>
      <c r="N310" s="84">
        <v>0</v>
      </c>
      <c r="O310" s="92"/>
      <c r="P310" s="93" t="str">
        <f t="shared" si="20"/>
        <v>-</v>
      </c>
      <c r="Q310" s="94" t="str">
        <f t="shared" si="18"/>
        <v xml:space="preserve">-    € </v>
      </c>
      <c r="R310" s="296"/>
      <c r="S310" s="26"/>
      <c r="T310" s="88"/>
      <c r="U310" s="24"/>
    </row>
    <row r="311" spans="1:21" ht="14.25" customHeight="1">
      <c r="A311" s="26"/>
      <c r="B311" s="131" t="s">
        <v>1175</v>
      </c>
      <c r="C311" s="133" t="s">
        <v>650</v>
      </c>
      <c r="D311" s="81"/>
      <c r="E311" s="80" t="s">
        <v>1176</v>
      </c>
      <c r="F311" s="80" t="s">
        <v>835</v>
      </c>
      <c r="G311" s="279" t="s">
        <v>38</v>
      </c>
      <c r="H311" s="279" t="s">
        <v>1177</v>
      </c>
      <c r="I311" s="282" t="s">
        <v>650</v>
      </c>
      <c r="J311" s="89" t="s">
        <v>50</v>
      </c>
      <c r="K311" s="90">
        <v>0.32</v>
      </c>
      <c r="L311" s="84"/>
      <c r="M311" s="91">
        <v>800</v>
      </c>
      <c r="N311" s="84">
        <v>0</v>
      </c>
      <c r="O311" s="92"/>
      <c r="P311" s="93" t="str">
        <f t="shared" si="20"/>
        <v>-</v>
      </c>
      <c r="Q311" s="94" t="str">
        <f t="shared" si="18"/>
        <v xml:space="preserve">-    € </v>
      </c>
      <c r="R311" s="285" t="s">
        <v>1178</v>
      </c>
      <c r="S311" s="26"/>
      <c r="T311" s="88"/>
      <c r="U311" s="24"/>
    </row>
    <row r="312" spans="1:21" ht="14.25" customHeight="1">
      <c r="A312" s="26"/>
      <c r="B312" s="131" t="s">
        <v>649</v>
      </c>
      <c r="C312" s="132" t="s">
        <v>650</v>
      </c>
      <c r="D312" s="81"/>
      <c r="E312" s="80" t="s">
        <v>651</v>
      </c>
      <c r="F312" s="80" t="s">
        <v>835</v>
      </c>
      <c r="G312" s="280"/>
      <c r="H312" s="280"/>
      <c r="I312" s="283"/>
      <c r="J312" s="82" t="s">
        <v>41</v>
      </c>
      <c r="K312" s="83">
        <v>0.4</v>
      </c>
      <c r="L312" s="84"/>
      <c r="M312" s="84">
        <v>500</v>
      </c>
      <c r="N312" s="84">
        <v>1</v>
      </c>
      <c r="O312" s="92"/>
      <c r="P312" s="86" t="str">
        <f>IF(O312="","-",O312*M312)</f>
        <v>-</v>
      </c>
      <c r="Q312" s="87" t="str">
        <f t="shared" si="18"/>
        <v xml:space="preserve">-    € </v>
      </c>
      <c r="R312" s="286"/>
      <c r="S312" s="26"/>
      <c r="T312" s="88"/>
      <c r="U312" s="24"/>
    </row>
    <row r="313" spans="1:21" ht="14.25" customHeight="1">
      <c r="A313" s="26"/>
      <c r="B313" s="133" t="s">
        <v>1179</v>
      </c>
      <c r="C313" s="132" t="s">
        <v>650</v>
      </c>
      <c r="D313" s="81"/>
      <c r="E313" s="80" t="s">
        <v>1180</v>
      </c>
      <c r="F313" s="80" t="s">
        <v>835</v>
      </c>
      <c r="G313" s="281"/>
      <c r="H313" s="281"/>
      <c r="I313" s="284"/>
      <c r="J313" s="82" t="s">
        <v>87</v>
      </c>
      <c r="K313" s="83">
        <v>0.54</v>
      </c>
      <c r="L313" s="84"/>
      <c r="M313" s="84">
        <v>200</v>
      </c>
      <c r="N313" s="84">
        <v>0</v>
      </c>
      <c r="O313" s="96"/>
      <c r="P313" s="86" t="str">
        <f t="shared" si="20"/>
        <v>-</v>
      </c>
      <c r="Q313" s="87" t="str">
        <f t="shared" si="18"/>
        <v xml:space="preserve">-    € </v>
      </c>
      <c r="R313" s="287"/>
      <c r="S313" s="26"/>
      <c r="T313" s="88"/>
      <c r="U313" s="24"/>
    </row>
    <row r="314" spans="1:21" s="107" customFormat="1" ht="14.25" customHeight="1">
      <c r="A314" s="102"/>
      <c r="B314" s="103" t="s">
        <v>1181</v>
      </c>
      <c r="C314" s="103" t="s">
        <v>145</v>
      </c>
      <c r="D314" s="104" t="s">
        <v>1182</v>
      </c>
      <c r="E314" s="103">
        <v>0</v>
      </c>
      <c r="F314" s="103" t="s">
        <v>857</v>
      </c>
      <c r="G314" s="275" t="s">
        <v>44</v>
      </c>
      <c r="H314" s="275" t="s">
        <v>45</v>
      </c>
      <c r="I314" s="277" t="s">
        <v>145</v>
      </c>
      <c r="J314" s="89" t="s">
        <v>50</v>
      </c>
      <c r="K314" s="90">
        <v>0.28000000000000003</v>
      </c>
      <c r="L314" s="114">
        <v>700</v>
      </c>
      <c r="M314" s="91">
        <v>700</v>
      </c>
      <c r="N314" s="84">
        <v>0</v>
      </c>
      <c r="O314" s="136"/>
      <c r="P314" s="93" t="str">
        <f>IF(O314="","-",O314*L314)</f>
        <v>-</v>
      </c>
      <c r="Q314" s="94" t="str">
        <f t="shared" si="18"/>
        <v xml:space="preserve">-    € </v>
      </c>
      <c r="R314" s="297" t="s">
        <v>146</v>
      </c>
      <c r="S314" s="26"/>
      <c r="T314" s="88"/>
    </row>
    <row r="315" spans="1:21" s="107" customFormat="1" ht="14.25" customHeight="1">
      <c r="A315" s="102"/>
      <c r="B315" s="103" t="s">
        <v>1183</v>
      </c>
      <c r="C315" s="103" t="s">
        <v>145</v>
      </c>
      <c r="D315" s="104" t="s">
        <v>1184</v>
      </c>
      <c r="E315" s="103">
        <v>0</v>
      </c>
      <c r="F315" s="103" t="s">
        <v>857</v>
      </c>
      <c r="G315" s="299"/>
      <c r="H315" s="299"/>
      <c r="I315" s="300"/>
      <c r="J315" s="89" t="s">
        <v>41</v>
      </c>
      <c r="K315" s="90">
        <v>0.33</v>
      </c>
      <c r="L315" s="114">
        <v>500</v>
      </c>
      <c r="M315" s="91">
        <v>500</v>
      </c>
      <c r="N315" s="84">
        <v>0</v>
      </c>
      <c r="O315" s="136"/>
      <c r="P315" s="93" t="str">
        <f>IF(O315="","-",O315*L315)</f>
        <v>-</v>
      </c>
      <c r="Q315" s="94" t="str">
        <f t="shared" si="18"/>
        <v xml:space="preserve">-    € </v>
      </c>
      <c r="R315" s="301"/>
      <c r="S315" s="26"/>
      <c r="T315" s="88"/>
    </row>
    <row r="316" spans="1:21" s="107" customFormat="1" ht="14.25" customHeight="1">
      <c r="A316" s="102"/>
      <c r="B316" s="103" t="s">
        <v>1185</v>
      </c>
      <c r="C316" s="103" t="s">
        <v>145</v>
      </c>
      <c r="D316" s="104" t="s">
        <v>1186</v>
      </c>
      <c r="E316" s="103">
        <v>0</v>
      </c>
      <c r="F316" s="103" t="s">
        <v>857</v>
      </c>
      <c r="G316" s="276"/>
      <c r="H316" s="276"/>
      <c r="I316" s="278"/>
      <c r="J316" s="89" t="s">
        <v>43</v>
      </c>
      <c r="K316" s="90">
        <v>0.47000000000000003</v>
      </c>
      <c r="L316" s="114">
        <v>250</v>
      </c>
      <c r="M316" s="91">
        <v>250</v>
      </c>
      <c r="N316" s="84">
        <v>0</v>
      </c>
      <c r="O316" s="136"/>
      <c r="P316" s="93" t="str">
        <f>IF(O316="","-",O316*L316)</f>
        <v>-</v>
      </c>
      <c r="Q316" s="94" t="str">
        <f t="shared" si="18"/>
        <v xml:space="preserve">-    € </v>
      </c>
      <c r="R316" s="298"/>
      <c r="S316" s="26"/>
      <c r="T316" s="88"/>
    </row>
    <row r="317" spans="1:21" ht="14.25" customHeight="1">
      <c r="A317" s="26"/>
      <c r="B317" s="80" t="s">
        <v>664</v>
      </c>
      <c r="C317" s="80" t="s">
        <v>665</v>
      </c>
      <c r="D317" s="81" t="s">
        <v>1187</v>
      </c>
      <c r="E317" s="80" t="s">
        <v>666</v>
      </c>
      <c r="F317" s="80" t="s">
        <v>837</v>
      </c>
      <c r="G317" s="279" t="s">
        <v>38</v>
      </c>
      <c r="H317" s="279" t="s">
        <v>58</v>
      </c>
      <c r="I317" s="282" t="s">
        <v>665</v>
      </c>
      <c r="J317" s="82" t="s">
        <v>50</v>
      </c>
      <c r="K317" s="83">
        <v>0.26</v>
      </c>
      <c r="L317" s="82">
        <v>1000</v>
      </c>
      <c r="M317" s="84">
        <v>800</v>
      </c>
      <c r="N317" s="84">
        <v>2</v>
      </c>
      <c r="O317" s="85"/>
      <c r="P317" s="86" t="str">
        <f>IF(O317="","-",O317*M317)</f>
        <v>-</v>
      </c>
      <c r="Q317" s="87" t="str">
        <f t="shared" si="18"/>
        <v xml:space="preserve">-    € </v>
      </c>
      <c r="R317" s="285" t="s">
        <v>1188</v>
      </c>
      <c r="S317" s="26"/>
      <c r="T317" s="88"/>
      <c r="U317" s="24"/>
    </row>
    <row r="318" spans="1:21" ht="15" customHeight="1">
      <c r="A318" s="26"/>
      <c r="B318" s="80" t="s">
        <v>1189</v>
      </c>
      <c r="C318" s="80" t="s">
        <v>665</v>
      </c>
      <c r="D318" s="81" t="s">
        <v>1190</v>
      </c>
      <c r="E318" s="80" t="s">
        <v>1190</v>
      </c>
      <c r="F318" s="80" t="s">
        <v>837</v>
      </c>
      <c r="G318" s="280"/>
      <c r="H318" s="280"/>
      <c r="I318" s="283"/>
      <c r="J318" s="89" t="s">
        <v>41</v>
      </c>
      <c r="K318" s="90">
        <v>0.35000000000000003</v>
      </c>
      <c r="L318" s="93">
        <v>600</v>
      </c>
      <c r="M318" s="91">
        <v>600</v>
      </c>
      <c r="N318" s="84">
        <v>0</v>
      </c>
      <c r="O318" s="92"/>
      <c r="P318" s="93" t="str">
        <f>IF(O318="","-",O318*M318)</f>
        <v>-</v>
      </c>
      <c r="Q318" s="94" t="str">
        <f t="shared" si="18"/>
        <v xml:space="preserve">-    € </v>
      </c>
      <c r="R318" s="286"/>
      <c r="S318" s="26"/>
      <c r="T318" s="88"/>
      <c r="U318" s="24"/>
    </row>
    <row r="319" spans="1:21" ht="15" customHeight="1">
      <c r="A319" s="26"/>
      <c r="B319" s="80" t="s">
        <v>1191</v>
      </c>
      <c r="C319" s="80" t="s">
        <v>665</v>
      </c>
      <c r="D319" s="81" t="s">
        <v>1192</v>
      </c>
      <c r="E319" s="80" t="s">
        <v>1192</v>
      </c>
      <c r="F319" s="80" t="s">
        <v>837</v>
      </c>
      <c r="G319" s="280"/>
      <c r="H319" s="280"/>
      <c r="I319" s="283"/>
      <c r="J319" s="89" t="s">
        <v>43</v>
      </c>
      <c r="K319" s="90">
        <v>0.48</v>
      </c>
      <c r="L319" s="86">
        <v>300</v>
      </c>
      <c r="M319" s="91">
        <v>300</v>
      </c>
      <c r="N319" s="84">
        <v>0</v>
      </c>
      <c r="O319" s="92"/>
      <c r="P319" s="93" t="str">
        <f>IF(O319="","-",O319*M319)</f>
        <v>-</v>
      </c>
      <c r="Q319" s="94" t="str">
        <f t="shared" si="18"/>
        <v xml:space="preserve">-    € </v>
      </c>
      <c r="R319" s="286"/>
      <c r="S319" s="26"/>
      <c r="T319" s="88"/>
      <c r="U319" s="24"/>
    </row>
    <row r="320" spans="1:21" s="107" customFormat="1" ht="15" customHeight="1">
      <c r="A320" s="102"/>
      <c r="B320" s="103" t="s">
        <v>1193</v>
      </c>
      <c r="C320" s="103" t="s">
        <v>665</v>
      </c>
      <c r="D320" s="104" t="s">
        <v>1194</v>
      </c>
      <c r="E320" s="103">
        <v>0</v>
      </c>
      <c r="F320" s="103" t="s">
        <v>857</v>
      </c>
      <c r="G320" s="281"/>
      <c r="H320" s="281"/>
      <c r="I320" s="284"/>
      <c r="J320" s="89" t="s">
        <v>87</v>
      </c>
      <c r="K320" s="90">
        <v>0.55000000000000004</v>
      </c>
      <c r="L320" s="114">
        <v>150</v>
      </c>
      <c r="M320" s="91">
        <v>150</v>
      </c>
      <c r="N320" s="84">
        <v>0</v>
      </c>
      <c r="O320" s="106"/>
      <c r="P320" s="93" t="str">
        <f>IF(O320="","-",O320*L320)</f>
        <v>-</v>
      </c>
      <c r="Q320" s="94" t="str">
        <f t="shared" si="18"/>
        <v xml:space="preserve">-    € </v>
      </c>
      <c r="R320" s="287"/>
      <c r="S320" s="26"/>
      <c r="T320" s="88"/>
    </row>
    <row r="321" spans="1:21" ht="14.25" customHeight="1">
      <c r="A321" s="26"/>
      <c r="B321" s="124" t="s">
        <v>653</v>
      </c>
      <c r="C321" s="124" t="s">
        <v>654</v>
      </c>
      <c r="D321" s="81"/>
      <c r="E321" s="80" t="s">
        <v>655</v>
      </c>
      <c r="F321" s="80" t="s">
        <v>835</v>
      </c>
      <c r="G321" s="279" t="s">
        <v>48</v>
      </c>
      <c r="H321" s="279" t="s">
        <v>99</v>
      </c>
      <c r="I321" s="282" t="s">
        <v>654</v>
      </c>
      <c r="J321" s="82" t="s">
        <v>50</v>
      </c>
      <c r="K321" s="83">
        <v>0.21000000000000002</v>
      </c>
      <c r="L321" s="84"/>
      <c r="M321" s="84">
        <v>800</v>
      </c>
      <c r="N321" s="84">
        <v>1</v>
      </c>
      <c r="O321" s="85"/>
      <c r="P321" s="86" t="str">
        <f>IF(O321="","-",O321*M321)</f>
        <v>-</v>
      </c>
      <c r="Q321" s="87" t="str">
        <f t="shared" si="18"/>
        <v xml:space="preserve">-    € </v>
      </c>
      <c r="R321" s="285" t="s">
        <v>1195</v>
      </c>
      <c r="S321" s="26"/>
      <c r="T321" s="88"/>
      <c r="U321" s="24"/>
    </row>
    <row r="322" spans="1:21" ht="15" customHeight="1">
      <c r="A322" s="26"/>
      <c r="B322" s="124" t="s">
        <v>1196</v>
      </c>
      <c r="C322" s="124" t="s">
        <v>654</v>
      </c>
      <c r="D322" s="81"/>
      <c r="E322" s="80" t="s">
        <v>1197</v>
      </c>
      <c r="F322" s="80" t="s">
        <v>835</v>
      </c>
      <c r="G322" s="280"/>
      <c r="H322" s="280"/>
      <c r="I322" s="283"/>
      <c r="J322" s="89" t="s">
        <v>41</v>
      </c>
      <c r="K322" s="90">
        <v>0.28000000000000003</v>
      </c>
      <c r="L322" s="84"/>
      <c r="M322" s="91">
        <v>500</v>
      </c>
      <c r="N322" s="84">
        <v>0</v>
      </c>
      <c r="O322" s="92"/>
      <c r="P322" s="93" t="str">
        <f t="shared" ref="P322:P339" si="21">IF(O322="","-",O322*M322)</f>
        <v>-</v>
      </c>
      <c r="Q322" s="94" t="str">
        <f t="shared" si="18"/>
        <v xml:space="preserve">-    € </v>
      </c>
      <c r="R322" s="286"/>
      <c r="S322" s="26"/>
      <c r="T322" s="88"/>
      <c r="U322" s="24"/>
    </row>
    <row r="323" spans="1:21" ht="15" customHeight="1">
      <c r="A323" s="26"/>
      <c r="B323" s="124" t="s">
        <v>1198</v>
      </c>
      <c r="C323" s="124" t="s">
        <v>654</v>
      </c>
      <c r="D323" s="81"/>
      <c r="E323" s="80" t="s">
        <v>1199</v>
      </c>
      <c r="F323" s="80" t="s">
        <v>835</v>
      </c>
      <c r="G323" s="280"/>
      <c r="H323" s="280"/>
      <c r="I323" s="283"/>
      <c r="J323" s="89" t="s">
        <v>43</v>
      </c>
      <c r="K323" s="90">
        <v>0.41000000000000003</v>
      </c>
      <c r="L323" s="84"/>
      <c r="M323" s="91">
        <v>250</v>
      </c>
      <c r="N323" s="84">
        <v>0</v>
      </c>
      <c r="O323" s="92"/>
      <c r="P323" s="93" t="str">
        <f t="shared" si="21"/>
        <v>-</v>
      </c>
      <c r="Q323" s="94" t="str">
        <f t="shared" si="18"/>
        <v xml:space="preserve">-    € </v>
      </c>
      <c r="R323" s="286"/>
      <c r="S323" s="26"/>
      <c r="T323" s="88"/>
      <c r="U323" s="24"/>
    </row>
    <row r="324" spans="1:21" ht="15" customHeight="1">
      <c r="A324" s="26"/>
      <c r="B324" s="124" t="s">
        <v>1200</v>
      </c>
      <c r="C324" s="124" t="s">
        <v>654</v>
      </c>
      <c r="D324" s="81"/>
      <c r="E324" s="80" t="s">
        <v>1201</v>
      </c>
      <c r="F324" s="80" t="s">
        <v>835</v>
      </c>
      <c r="G324" s="281"/>
      <c r="H324" s="281"/>
      <c r="I324" s="284"/>
      <c r="J324" s="89" t="s">
        <v>87</v>
      </c>
      <c r="K324" s="90">
        <v>0.51</v>
      </c>
      <c r="L324" s="84"/>
      <c r="M324" s="91">
        <v>150</v>
      </c>
      <c r="N324" s="84">
        <v>0</v>
      </c>
      <c r="O324" s="92"/>
      <c r="P324" s="93" t="str">
        <f t="shared" si="21"/>
        <v>-</v>
      </c>
      <c r="Q324" s="94" t="str">
        <f t="shared" si="18"/>
        <v xml:space="preserve">-    € </v>
      </c>
      <c r="R324" s="287"/>
      <c r="S324" s="26"/>
      <c r="T324" s="88"/>
      <c r="U324" s="24"/>
    </row>
    <row r="325" spans="1:21" ht="14.25" customHeight="1">
      <c r="A325" s="26"/>
      <c r="B325" s="80" t="s">
        <v>657</v>
      </c>
      <c r="C325" s="80" t="s">
        <v>658</v>
      </c>
      <c r="D325" s="81" t="s">
        <v>659</v>
      </c>
      <c r="E325" s="80" t="s">
        <v>659</v>
      </c>
      <c r="F325" s="80" t="s">
        <v>837</v>
      </c>
      <c r="G325" s="279" t="s">
        <v>114</v>
      </c>
      <c r="H325" s="279" t="s">
        <v>91</v>
      </c>
      <c r="I325" s="282" t="s">
        <v>658</v>
      </c>
      <c r="J325" s="82" t="s">
        <v>41</v>
      </c>
      <c r="K325" s="83">
        <v>0.25</v>
      </c>
      <c r="L325" s="82">
        <v>500</v>
      </c>
      <c r="M325" s="84">
        <v>500</v>
      </c>
      <c r="N325" s="84">
        <v>3</v>
      </c>
      <c r="O325" s="85"/>
      <c r="P325" s="86" t="str">
        <f t="shared" si="21"/>
        <v>-</v>
      </c>
      <c r="Q325" s="87" t="str">
        <f t="shared" si="18"/>
        <v xml:space="preserve">-    € </v>
      </c>
      <c r="R325" s="285" t="s">
        <v>1202</v>
      </c>
      <c r="S325" s="26"/>
      <c r="T325" s="88"/>
      <c r="U325" s="24"/>
    </row>
    <row r="326" spans="1:21" ht="14.25" customHeight="1">
      <c r="A326" s="26"/>
      <c r="B326" s="80" t="s">
        <v>661</v>
      </c>
      <c r="C326" s="80" t="s">
        <v>658</v>
      </c>
      <c r="D326" s="81" t="s">
        <v>662</v>
      </c>
      <c r="E326" s="80" t="s">
        <v>662</v>
      </c>
      <c r="F326" s="80" t="s">
        <v>837</v>
      </c>
      <c r="G326" s="281"/>
      <c r="H326" s="281"/>
      <c r="I326" s="284"/>
      <c r="J326" s="82" t="s">
        <v>43</v>
      </c>
      <c r="K326" s="83">
        <v>0.41000000000000003</v>
      </c>
      <c r="L326" s="82">
        <v>250</v>
      </c>
      <c r="M326" s="84">
        <v>250</v>
      </c>
      <c r="N326" s="84">
        <v>2</v>
      </c>
      <c r="O326" s="85"/>
      <c r="P326" s="86" t="str">
        <f t="shared" si="21"/>
        <v>-</v>
      </c>
      <c r="Q326" s="87" t="str">
        <f t="shared" si="18"/>
        <v xml:space="preserve">-    € </v>
      </c>
      <c r="R326" s="287"/>
      <c r="S326" s="26"/>
      <c r="T326" s="88"/>
      <c r="U326" s="24"/>
    </row>
    <row r="327" spans="1:21" ht="14.25" customHeight="1">
      <c r="A327" s="26"/>
      <c r="B327" s="80" t="s">
        <v>675</v>
      </c>
      <c r="C327" s="80" t="s">
        <v>669</v>
      </c>
      <c r="D327" s="81" t="s">
        <v>676</v>
      </c>
      <c r="E327" s="80" t="s">
        <v>676</v>
      </c>
      <c r="F327" s="80" t="s">
        <v>837</v>
      </c>
      <c r="G327" s="279" t="s">
        <v>38</v>
      </c>
      <c r="H327" s="279" t="s">
        <v>39</v>
      </c>
      <c r="I327" s="282" t="s">
        <v>669</v>
      </c>
      <c r="J327" s="82" t="s">
        <v>50</v>
      </c>
      <c r="K327" s="83">
        <v>0.26</v>
      </c>
      <c r="L327" s="82">
        <v>1000</v>
      </c>
      <c r="M327" s="84">
        <v>900</v>
      </c>
      <c r="N327" s="84">
        <v>2</v>
      </c>
      <c r="O327" s="85"/>
      <c r="P327" s="86" t="str">
        <f t="shared" si="21"/>
        <v>-</v>
      </c>
      <c r="Q327" s="87" t="str">
        <f t="shared" si="18"/>
        <v xml:space="preserve">-    € </v>
      </c>
      <c r="R327" s="285" t="s">
        <v>1203</v>
      </c>
      <c r="S327" s="26"/>
      <c r="T327" s="88"/>
      <c r="U327" s="24"/>
    </row>
    <row r="328" spans="1:21" ht="14.25" customHeight="1">
      <c r="A328" s="26"/>
      <c r="B328" s="80" t="s">
        <v>668</v>
      </c>
      <c r="C328" s="80" t="s">
        <v>669</v>
      </c>
      <c r="D328" s="81" t="s">
        <v>670</v>
      </c>
      <c r="E328" s="80" t="s">
        <v>670</v>
      </c>
      <c r="F328" s="80" t="s">
        <v>837</v>
      </c>
      <c r="G328" s="280"/>
      <c r="H328" s="280"/>
      <c r="I328" s="283"/>
      <c r="J328" s="82" t="s">
        <v>41</v>
      </c>
      <c r="K328" s="83">
        <v>0.35000000000000003</v>
      </c>
      <c r="L328" s="82">
        <v>600</v>
      </c>
      <c r="M328" s="84">
        <v>600</v>
      </c>
      <c r="N328" s="84">
        <v>2</v>
      </c>
      <c r="O328" s="85"/>
      <c r="P328" s="86" t="str">
        <f t="shared" si="21"/>
        <v>-</v>
      </c>
      <c r="Q328" s="87" t="str">
        <f t="shared" si="18"/>
        <v xml:space="preserve">-    € </v>
      </c>
      <c r="R328" s="286"/>
      <c r="S328" s="26"/>
      <c r="T328" s="88"/>
      <c r="U328" s="24"/>
    </row>
    <row r="329" spans="1:21" ht="14.25" customHeight="1">
      <c r="A329" s="26"/>
      <c r="B329" s="80" t="s">
        <v>672</v>
      </c>
      <c r="C329" s="80" t="s">
        <v>669</v>
      </c>
      <c r="D329" s="81" t="s">
        <v>673</v>
      </c>
      <c r="E329" s="80" t="s">
        <v>673</v>
      </c>
      <c r="F329" s="80" t="s">
        <v>837</v>
      </c>
      <c r="G329" s="281"/>
      <c r="H329" s="281"/>
      <c r="I329" s="284"/>
      <c r="J329" s="82" t="s">
        <v>43</v>
      </c>
      <c r="K329" s="83">
        <v>0.48</v>
      </c>
      <c r="L329" s="82">
        <v>300</v>
      </c>
      <c r="M329" s="84">
        <v>300</v>
      </c>
      <c r="N329" s="84">
        <v>1</v>
      </c>
      <c r="O329" s="85"/>
      <c r="P329" s="86" t="str">
        <f t="shared" si="21"/>
        <v>-</v>
      </c>
      <c r="Q329" s="87" t="str">
        <f t="shared" si="18"/>
        <v xml:space="preserve">-    € </v>
      </c>
      <c r="R329" s="287"/>
      <c r="S329" s="26"/>
      <c r="T329" s="88"/>
      <c r="U329" s="24"/>
    </row>
    <row r="330" spans="1:21" ht="14.25" customHeight="1">
      <c r="A330" s="26"/>
      <c r="B330" s="80" t="s">
        <v>1204</v>
      </c>
      <c r="C330" s="80" t="s">
        <v>1205</v>
      </c>
      <c r="D330" s="81" t="s">
        <v>1206</v>
      </c>
      <c r="E330" s="80" t="s">
        <v>1206</v>
      </c>
      <c r="F330" s="80" t="s">
        <v>837</v>
      </c>
      <c r="G330" s="288" t="s">
        <v>38</v>
      </c>
      <c r="H330" s="288" t="s">
        <v>91</v>
      </c>
      <c r="I330" s="291" t="s">
        <v>1205</v>
      </c>
      <c r="J330" s="89" t="s">
        <v>50</v>
      </c>
      <c r="K330" s="90">
        <v>0.25</v>
      </c>
      <c r="L330" s="89">
        <v>700</v>
      </c>
      <c r="M330" s="91">
        <v>700</v>
      </c>
      <c r="N330" s="84">
        <v>0</v>
      </c>
      <c r="O330" s="92"/>
      <c r="P330" s="93" t="str">
        <f t="shared" si="21"/>
        <v>-</v>
      </c>
      <c r="Q330" s="94" t="str">
        <f t="shared" si="18"/>
        <v xml:space="preserve">-    € </v>
      </c>
      <c r="R330" s="294" t="s">
        <v>1207</v>
      </c>
      <c r="S330" s="26"/>
      <c r="T330" s="88"/>
      <c r="U330" s="24"/>
    </row>
    <row r="331" spans="1:21" ht="15" customHeight="1">
      <c r="A331" s="26"/>
      <c r="B331" s="80" t="s">
        <v>1208</v>
      </c>
      <c r="C331" s="80" t="s">
        <v>1205</v>
      </c>
      <c r="D331" s="81" t="s">
        <v>1209</v>
      </c>
      <c r="E331" s="80" t="s">
        <v>1209</v>
      </c>
      <c r="F331" s="80" t="s">
        <v>837</v>
      </c>
      <c r="G331" s="289"/>
      <c r="H331" s="289"/>
      <c r="I331" s="292"/>
      <c r="J331" s="89" t="s">
        <v>41</v>
      </c>
      <c r="K331" s="90">
        <v>0.3</v>
      </c>
      <c r="L331" s="93">
        <v>500</v>
      </c>
      <c r="M331" s="91">
        <v>500</v>
      </c>
      <c r="N331" s="84">
        <v>0</v>
      </c>
      <c r="O331" s="92"/>
      <c r="P331" s="93" t="str">
        <f t="shared" si="21"/>
        <v>-</v>
      </c>
      <c r="Q331" s="94" t="str">
        <f t="shared" si="18"/>
        <v xml:space="preserve">-    € </v>
      </c>
      <c r="R331" s="295"/>
      <c r="S331" s="26"/>
      <c r="T331" s="88"/>
      <c r="U331" s="24"/>
    </row>
    <row r="332" spans="1:21" ht="15" customHeight="1">
      <c r="A332" s="26"/>
      <c r="B332" s="80" t="s">
        <v>1210</v>
      </c>
      <c r="C332" s="80" t="s">
        <v>1205</v>
      </c>
      <c r="D332" s="81" t="s">
        <v>1211</v>
      </c>
      <c r="E332" s="80" t="s">
        <v>1211</v>
      </c>
      <c r="F332" s="80" t="s">
        <v>837</v>
      </c>
      <c r="G332" s="290"/>
      <c r="H332" s="290"/>
      <c r="I332" s="293"/>
      <c r="J332" s="89" t="s">
        <v>43</v>
      </c>
      <c r="K332" s="90">
        <v>0.43</v>
      </c>
      <c r="L332" s="89">
        <v>250</v>
      </c>
      <c r="M332" s="91">
        <v>250</v>
      </c>
      <c r="N332" s="84">
        <v>0</v>
      </c>
      <c r="O332" s="92"/>
      <c r="P332" s="93" t="str">
        <f t="shared" si="21"/>
        <v>-</v>
      </c>
      <c r="Q332" s="94" t="str">
        <f t="shared" si="18"/>
        <v xml:space="preserve">-    € </v>
      </c>
      <c r="R332" s="296"/>
      <c r="S332" s="26"/>
      <c r="T332" s="88"/>
      <c r="U332" s="24"/>
    </row>
    <row r="333" spans="1:21" ht="14.25" customHeight="1">
      <c r="A333" s="26"/>
      <c r="B333" s="80" t="s">
        <v>684</v>
      </c>
      <c r="C333" s="80" t="s">
        <v>161</v>
      </c>
      <c r="D333" s="81" t="s">
        <v>685</v>
      </c>
      <c r="E333" s="80" t="s">
        <v>685</v>
      </c>
      <c r="F333" s="80" t="s">
        <v>837</v>
      </c>
      <c r="G333" s="279" t="s">
        <v>48</v>
      </c>
      <c r="H333" s="279" t="s">
        <v>91</v>
      </c>
      <c r="I333" s="282" t="s">
        <v>161</v>
      </c>
      <c r="J333" s="82" t="s">
        <v>50</v>
      </c>
      <c r="K333" s="83">
        <v>0.14000000000000001</v>
      </c>
      <c r="L333" s="89">
        <v>800</v>
      </c>
      <c r="M333" s="84">
        <v>800</v>
      </c>
      <c r="N333" s="84">
        <v>1.875</v>
      </c>
      <c r="O333" s="92"/>
      <c r="P333" s="86" t="str">
        <f t="shared" si="21"/>
        <v>-</v>
      </c>
      <c r="Q333" s="87" t="str">
        <f t="shared" si="18"/>
        <v xml:space="preserve">-    € </v>
      </c>
      <c r="R333" s="285" t="s">
        <v>164</v>
      </c>
      <c r="S333" s="26"/>
      <c r="T333" s="88"/>
      <c r="U333" s="24"/>
    </row>
    <row r="334" spans="1:21" ht="14.25" customHeight="1">
      <c r="A334" s="26"/>
      <c r="B334" s="80" t="s">
        <v>678</v>
      </c>
      <c r="C334" s="80" t="s">
        <v>161</v>
      </c>
      <c r="D334" s="81" t="s">
        <v>679</v>
      </c>
      <c r="E334" s="80" t="s">
        <v>679</v>
      </c>
      <c r="F334" s="80" t="s">
        <v>837</v>
      </c>
      <c r="G334" s="280"/>
      <c r="H334" s="280"/>
      <c r="I334" s="283"/>
      <c r="J334" s="82" t="s">
        <v>41</v>
      </c>
      <c r="K334" s="83">
        <v>0.2</v>
      </c>
      <c r="L334" s="82">
        <v>600</v>
      </c>
      <c r="M334" s="84">
        <v>600</v>
      </c>
      <c r="N334" s="84">
        <v>1</v>
      </c>
      <c r="O334" s="85"/>
      <c r="P334" s="86" t="str">
        <f t="shared" si="21"/>
        <v>-</v>
      </c>
      <c r="Q334" s="87" t="str">
        <f t="shared" si="18"/>
        <v xml:space="preserve">-    € </v>
      </c>
      <c r="R334" s="286"/>
      <c r="S334" s="26"/>
      <c r="T334" s="88"/>
      <c r="U334" s="24"/>
    </row>
    <row r="335" spans="1:21" ht="14.25" customHeight="1">
      <c r="A335" s="26"/>
      <c r="B335" s="80"/>
      <c r="C335" s="80"/>
      <c r="D335" s="81"/>
      <c r="E335" s="80" t="s">
        <v>682</v>
      </c>
      <c r="F335" s="80"/>
      <c r="G335" s="280"/>
      <c r="H335" s="280"/>
      <c r="I335" s="283"/>
      <c r="J335" s="82" t="s">
        <v>43</v>
      </c>
      <c r="K335" s="83">
        <v>0.34</v>
      </c>
      <c r="L335" s="82"/>
      <c r="M335" s="84">
        <v>250</v>
      </c>
      <c r="N335" s="84">
        <v>3</v>
      </c>
      <c r="O335" s="85"/>
      <c r="P335" s="86" t="str">
        <f t="shared" si="21"/>
        <v>-</v>
      </c>
      <c r="Q335" s="87" t="str">
        <f t="shared" si="18"/>
        <v xml:space="preserve">-    € </v>
      </c>
      <c r="R335" s="286"/>
      <c r="S335" s="26"/>
      <c r="T335" s="88"/>
      <c r="U335" s="24"/>
    </row>
    <row r="336" spans="1:21" ht="14.25" customHeight="1">
      <c r="A336" s="26"/>
      <c r="B336" s="80" t="s">
        <v>1212</v>
      </c>
      <c r="C336" s="80" t="s">
        <v>161</v>
      </c>
      <c r="D336" s="81" t="s">
        <v>1213</v>
      </c>
      <c r="E336" s="80" t="s">
        <v>1213</v>
      </c>
      <c r="F336" s="80" t="s">
        <v>837</v>
      </c>
      <c r="G336" s="281"/>
      <c r="H336" s="281"/>
      <c r="I336" s="284"/>
      <c r="J336" s="89" t="s">
        <v>87</v>
      </c>
      <c r="K336" s="90">
        <v>0.38</v>
      </c>
      <c r="L336" s="82">
        <v>200</v>
      </c>
      <c r="M336" s="91">
        <v>200</v>
      </c>
      <c r="N336" s="84">
        <v>0</v>
      </c>
      <c r="O336" s="92"/>
      <c r="P336" s="93" t="str">
        <f t="shared" si="21"/>
        <v>-</v>
      </c>
      <c r="Q336" s="94" t="str">
        <f t="shared" si="18"/>
        <v xml:space="preserve">-    € </v>
      </c>
      <c r="R336" s="287"/>
      <c r="S336" s="26"/>
      <c r="T336" s="88"/>
      <c r="U336" s="24"/>
    </row>
    <row r="337" spans="1:21" ht="14.25" customHeight="1">
      <c r="A337" s="26"/>
      <c r="B337" s="131" t="s">
        <v>691</v>
      </c>
      <c r="C337" s="132" t="s">
        <v>688</v>
      </c>
      <c r="D337" s="81"/>
      <c r="E337" s="80" t="s">
        <v>692</v>
      </c>
      <c r="F337" s="80" t="s">
        <v>835</v>
      </c>
      <c r="G337" s="279" t="s">
        <v>38</v>
      </c>
      <c r="H337" s="279" t="s">
        <v>39</v>
      </c>
      <c r="I337" s="282" t="s">
        <v>688</v>
      </c>
      <c r="J337" s="82" t="s">
        <v>50</v>
      </c>
      <c r="K337" s="83">
        <v>0.23</v>
      </c>
      <c r="L337" s="84"/>
      <c r="M337" s="84">
        <v>800</v>
      </c>
      <c r="N337" s="84">
        <v>2.875</v>
      </c>
      <c r="O337" s="85"/>
      <c r="P337" s="86" t="str">
        <f>IF(O337="","-",O337*M337)</f>
        <v>-</v>
      </c>
      <c r="Q337" s="87" t="str">
        <f t="shared" si="18"/>
        <v xml:space="preserve">-    € </v>
      </c>
      <c r="R337" s="285" t="s">
        <v>1214</v>
      </c>
      <c r="S337" s="26"/>
      <c r="T337" s="88"/>
      <c r="U337" s="24"/>
    </row>
    <row r="338" spans="1:21" ht="15" customHeight="1">
      <c r="A338" s="26"/>
      <c r="B338" s="131" t="s">
        <v>1215</v>
      </c>
      <c r="C338" s="132" t="s">
        <v>688</v>
      </c>
      <c r="D338" s="81"/>
      <c r="E338" s="80" t="s">
        <v>1216</v>
      </c>
      <c r="F338" s="80" t="s">
        <v>835</v>
      </c>
      <c r="G338" s="280"/>
      <c r="H338" s="280"/>
      <c r="I338" s="283"/>
      <c r="J338" s="89" t="s">
        <v>41</v>
      </c>
      <c r="K338" s="90">
        <v>0.3</v>
      </c>
      <c r="L338" s="91"/>
      <c r="M338" s="91">
        <v>600</v>
      </c>
      <c r="N338" s="84">
        <v>0</v>
      </c>
      <c r="O338" s="92"/>
      <c r="P338" s="93" t="str">
        <f t="shared" si="21"/>
        <v>-</v>
      </c>
      <c r="Q338" s="94" t="str">
        <f t="shared" si="18"/>
        <v xml:space="preserve">-    € </v>
      </c>
      <c r="R338" s="286"/>
      <c r="S338" s="26"/>
      <c r="T338" s="88"/>
      <c r="U338" s="24"/>
    </row>
    <row r="339" spans="1:21" ht="15" customHeight="1">
      <c r="A339" s="26"/>
      <c r="B339" s="131" t="s">
        <v>1217</v>
      </c>
      <c r="C339" s="132" t="s">
        <v>688</v>
      </c>
      <c r="D339" s="81"/>
      <c r="E339" s="80" t="s">
        <v>1218</v>
      </c>
      <c r="F339" s="80" t="s">
        <v>835</v>
      </c>
      <c r="G339" s="280"/>
      <c r="H339" s="280"/>
      <c r="I339" s="283"/>
      <c r="J339" s="89" t="s">
        <v>43</v>
      </c>
      <c r="K339" s="90">
        <v>0.44</v>
      </c>
      <c r="L339" s="84"/>
      <c r="M339" s="91">
        <v>300</v>
      </c>
      <c r="N339" s="84">
        <v>0</v>
      </c>
      <c r="O339" s="92"/>
      <c r="P339" s="93" t="str">
        <f t="shared" si="21"/>
        <v>-</v>
      </c>
      <c r="Q339" s="94" t="str">
        <f t="shared" si="18"/>
        <v xml:space="preserve">-    € </v>
      </c>
      <c r="R339" s="286"/>
      <c r="S339" s="26"/>
      <c r="T339" s="88"/>
      <c r="U339" s="24"/>
    </row>
    <row r="340" spans="1:21" ht="15" customHeight="1">
      <c r="A340" s="26"/>
      <c r="B340" s="133" t="s">
        <v>687</v>
      </c>
      <c r="C340" s="132" t="s">
        <v>688</v>
      </c>
      <c r="D340" s="81"/>
      <c r="E340" s="80" t="s">
        <v>689</v>
      </c>
      <c r="F340" s="80" t="s">
        <v>835</v>
      </c>
      <c r="G340" s="281"/>
      <c r="H340" s="281"/>
      <c r="I340" s="284"/>
      <c r="J340" s="82" t="s">
        <v>87</v>
      </c>
      <c r="K340" s="83">
        <v>0.54</v>
      </c>
      <c r="L340" s="84"/>
      <c r="M340" s="84">
        <v>200</v>
      </c>
      <c r="N340" s="84">
        <v>2</v>
      </c>
      <c r="O340" s="85"/>
      <c r="P340" s="86" t="str">
        <f>IF(O340="","-",O340*M340)</f>
        <v>-</v>
      </c>
      <c r="Q340" s="87" t="str">
        <f t="shared" si="18"/>
        <v xml:space="preserve">-    € </v>
      </c>
      <c r="R340" s="287"/>
      <c r="S340" s="26"/>
      <c r="T340" s="88"/>
      <c r="U340" s="24"/>
    </row>
    <row r="341" spans="1:21" s="107" customFormat="1" ht="14.25" customHeight="1">
      <c r="A341" s="102"/>
      <c r="B341" s="103" t="s">
        <v>1219</v>
      </c>
      <c r="C341" s="103" t="s">
        <v>1220</v>
      </c>
      <c r="D341" s="104" t="s">
        <v>1221</v>
      </c>
      <c r="E341" s="103">
        <v>0</v>
      </c>
      <c r="F341" s="103" t="s">
        <v>857</v>
      </c>
      <c r="G341" s="275" t="s">
        <v>48</v>
      </c>
      <c r="H341" s="275" t="s">
        <v>84</v>
      </c>
      <c r="I341" s="277" t="s">
        <v>1220</v>
      </c>
      <c r="J341" s="89" t="s">
        <v>41</v>
      </c>
      <c r="K341" s="90">
        <v>0.22</v>
      </c>
      <c r="L341" s="105">
        <v>500</v>
      </c>
      <c r="M341" s="91">
        <v>500</v>
      </c>
      <c r="N341" s="84">
        <v>0</v>
      </c>
      <c r="O341" s="106"/>
      <c r="P341" s="93" t="str">
        <f>IF(O341="","-",O341*L341)</f>
        <v>-</v>
      </c>
      <c r="Q341" s="94" t="str">
        <f t="shared" si="18"/>
        <v xml:space="preserve">-    € </v>
      </c>
      <c r="R341" s="297" t="s">
        <v>1222</v>
      </c>
      <c r="S341" s="26"/>
      <c r="T341" s="88"/>
    </row>
    <row r="342" spans="1:21" s="107" customFormat="1" ht="14.25" customHeight="1">
      <c r="A342" s="102"/>
      <c r="B342" s="103" t="s">
        <v>1223</v>
      </c>
      <c r="C342" s="103" t="s">
        <v>1220</v>
      </c>
      <c r="D342" s="104" t="s">
        <v>1224</v>
      </c>
      <c r="E342" s="103">
        <v>0</v>
      </c>
      <c r="F342" s="103" t="s">
        <v>857</v>
      </c>
      <c r="G342" s="276"/>
      <c r="H342" s="276"/>
      <c r="I342" s="278"/>
      <c r="J342" s="89" t="s">
        <v>43</v>
      </c>
      <c r="K342" s="90">
        <v>0.39</v>
      </c>
      <c r="L342" s="105">
        <v>200</v>
      </c>
      <c r="M342" s="91">
        <v>200</v>
      </c>
      <c r="N342" s="84">
        <v>0</v>
      </c>
      <c r="O342" s="106"/>
      <c r="P342" s="93" t="str">
        <f>IF(O342="","-",O342*L342)</f>
        <v>-</v>
      </c>
      <c r="Q342" s="94" t="str">
        <f t="shared" si="18"/>
        <v xml:space="preserve">-    € </v>
      </c>
      <c r="R342" s="298"/>
      <c r="S342" s="26"/>
      <c r="T342" s="88"/>
    </row>
    <row r="343" spans="1:21" ht="14.25" customHeight="1">
      <c r="A343" s="26"/>
      <c r="B343" s="80" t="s">
        <v>1225</v>
      </c>
      <c r="C343" s="80" t="s">
        <v>147</v>
      </c>
      <c r="D343" s="81"/>
      <c r="E343" s="80" t="s">
        <v>1226</v>
      </c>
      <c r="F343" s="80" t="s">
        <v>835</v>
      </c>
      <c r="G343" s="288" t="s">
        <v>48</v>
      </c>
      <c r="H343" s="288" t="s">
        <v>45</v>
      </c>
      <c r="I343" s="291" t="s">
        <v>147</v>
      </c>
      <c r="J343" s="89" t="s">
        <v>50</v>
      </c>
      <c r="K343" s="90">
        <v>0.22</v>
      </c>
      <c r="L343" s="91"/>
      <c r="M343" s="91">
        <v>900</v>
      </c>
      <c r="N343" s="84">
        <v>0</v>
      </c>
      <c r="O343" s="92"/>
      <c r="P343" s="93" t="str">
        <f t="shared" ref="P343:P353" si="22">IF(O343="","-",O343*M343)</f>
        <v>-</v>
      </c>
      <c r="Q343" s="94" t="str">
        <f t="shared" si="18"/>
        <v xml:space="preserve">-    € </v>
      </c>
      <c r="R343" s="294" t="s">
        <v>148</v>
      </c>
      <c r="S343" s="26"/>
      <c r="T343" s="88"/>
      <c r="U343" s="24"/>
    </row>
    <row r="344" spans="1:21" ht="14.25" customHeight="1">
      <c r="A344" s="26"/>
      <c r="B344" s="80" t="s">
        <v>811</v>
      </c>
      <c r="C344" s="80" t="s">
        <v>147</v>
      </c>
      <c r="D344" s="81" t="s">
        <v>1227</v>
      </c>
      <c r="E344" s="80" t="s">
        <v>1227</v>
      </c>
      <c r="F344" s="80" t="s">
        <v>837</v>
      </c>
      <c r="G344" s="289"/>
      <c r="H344" s="289"/>
      <c r="I344" s="292"/>
      <c r="J344" s="89" t="s">
        <v>41</v>
      </c>
      <c r="K344" s="90">
        <v>0.28000000000000003</v>
      </c>
      <c r="L344" s="91">
        <v>500</v>
      </c>
      <c r="M344" s="91">
        <v>600</v>
      </c>
      <c r="N344" s="84">
        <v>0</v>
      </c>
      <c r="O344" s="92"/>
      <c r="P344" s="93" t="str">
        <f t="shared" si="22"/>
        <v>-</v>
      </c>
      <c r="Q344" s="94" t="str">
        <f t="shared" si="18"/>
        <v xml:space="preserve">-    € </v>
      </c>
      <c r="R344" s="295"/>
      <c r="S344" s="26"/>
      <c r="T344" s="88"/>
      <c r="U344" s="24"/>
    </row>
    <row r="345" spans="1:21" ht="14.25" customHeight="1">
      <c r="A345" s="26"/>
      <c r="B345" s="80" t="s">
        <v>1228</v>
      </c>
      <c r="C345" s="80" t="s">
        <v>147</v>
      </c>
      <c r="D345" s="81" t="s">
        <v>1229</v>
      </c>
      <c r="E345" s="80" t="s">
        <v>1229</v>
      </c>
      <c r="F345" s="80" t="s">
        <v>837</v>
      </c>
      <c r="G345" s="290"/>
      <c r="H345" s="290"/>
      <c r="I345" s="293"/>
      <c r="J345" s="89" t="s">
        <v>43</v>
      </c>
      <c r="K345" s="90">
        <v>0.37</v>
      </c>
      <c r="L345" s="91">
        <v>250</v>
      </c>
      <c r="M345" s="91">
        <v>250</v>
      </c>
      <c r="N345" s="84">
        <v>0</v>
      </c>
      <c r="O345" s="92"/>
      <c r="P345" s="93" t="str">
        <f t="shared" si="22"/>
        <v>-</v>
      </c>
      <c r="Q345" s="94" t="str">
        <f t="shared" si="18"/>
        <v xml:space="preserve">-    € </v>
      </c>
      <c r="R345" s="296"/>
      <c r="S345" s="26"/>
      <c r="T345" s="88"/>
      <c r="U345" s="24"/>
    </row>
    <row r="346" spans="1:21" ht="14.25" customHeight="1">
      <c r="A346" s="26"/>
      <c r="B346" s="80" t="s">
        <v>694</v>
      </c>
      <c r="C346" s="80" t="s">
        <v>149</v>
      </c>
      <c r="D346" s="81" t="s">
        <v>695</v>
      </c>
      <c r="E346" s="80" t="s">
        <v>695</v>
      </c>
      <c r="F346" s="80" t="s">
        <v>837</v>
      </c>
      <c r="G346" s="279" t="s">
        <v>48</v>
      </c>
      <c r="H346" s="279" t="s">
        <v>91</v>
      </c>
      <c r="I346" s="282" t="s">
        <v>149</v>
      </c>
      <c r="J346" s="82" t="s">
        <v>41</v>
      </c>
      <c r="K346" s="83">
        <v>0.23</v>
      </c>
      <c r="L346" s="84">
        <v>500</v>
      </c>
      <c r="M346" s="84">
        <v>500</v>
      </c>
      <c r="N346" s="84">
        <v>3</v>
      </c>
      <c r="O346" s="85"/>
      <c r="P346" s="86" t="str">
        <f t="shared" si="22"/>
        <v>-</v>
      </c>
      <c r="Q346" s="87" t="str">
        <f t="shared" si="18"/>
        <v xml:space="preserve">-    € </v>
      </c>
      <c r="R346" s="285" t="s">
        <v>150</v>
      </c>
      <c r="S346" s="26"/>
      <c r="T346" s="88"/>
      <c r="U346" s="24"/>
    </row>
    <row r="347" spans="1:21" ht="14.25" customHeight="1">
      <c r="A347" s="26"/>
      <c r="B347" s="80" t="s">
        <v>697</v>
      </c>
      <c r="C347" s="80" t="s">
        <v>149</v>
      </c>
      <c r="D347" s="81" t="s">
        <v>698</v>
      </c>
      <c r="E347" s="80" t="s">
        <v>698</v>
      </c>
      <c r="F347" s="80" t="s">
        <v>837</v>
      </c>
      <c r="G347" s="281"/>
      <c r="H347" s="281"/>
      <c r="I347" s="284"/>
      <c r="J347" s="82" t="s">
        <v>43</v>
      </c>
      <c r="K347" s="83">
        <v>0.4</v>
      </c>
      <c r="L347" s="84">
        <v>250</v>
      </c>
      <c r="M347" s="84">
        <v>200</v>
      </c>
      <c r="N347" s="84">
        <v>2</v>
      </c>
      <c r="O347" s="85"/>
      <c r="P347" s="86" t="str">
        <f t="shared" si="22"/>
        <v>-</v>
      </c>
      <c r="Q347" s="87" t="str">
        <f t="shared" si="18"/>
        <v xml:space="preserve">-    € </v>
      </c>
      <c r="R347" s="287"/>
      <c r="S347" s="26"/>
      <c r="T347" s="88"/>
      <c r="U347" s="24"/>
    </row>
    <row r="348" spans="1:21" ht="14.25" customHeight="1">
      <c r="A348" s="26"/>
      <c r="B348" s="80" t="s">
        <v>1230</v>
      </c>
      <c r="C348" s="80" t="s">
        <v>701</v>
      </c>
      <c r="D348" s="81"/>
      <c r="E348" s="80" t="s">
        <v>1231</v>
      </c>
      <c r="F348" s="80" t="s">
        <v>835</v>
      </c>
      <c r="G348" s="279" t="s">
        <v>48</v>
      </c>
      <c r="H348" s="279" t="s">
        <v>91</v>
      </c>
      <c r="I348" s="282" t="s">
        <v>701</v>
      </c>
      <c r="J348" s="89" t="s">
        <v>50</v>
      </c>
      <c r="K348" s="90">
        <v>0.19</v>
      </c>
      <c r="L348" s="84"/>
      <c r="M348" s="91">
        <v>900</v>
      </c>
      <c r="N348" s="84">
        <v>0</v>
      </c>
      <c r="O348" s="92"/>
      <c r="P348" s="93" t="str">
        <f t="shared" si="22"/>
        <v>-</v>
      </c>
      <c r="Q348" s="94" t="str">
        <f t="shared" si="18"/>
        <v xml:space="preserve">-    € </v>
      </c>
      <c r="R348" s="285" t="s">
        <v>1232</v>
      </c>
      <c r="S348" s="26"/>
      <c r="T348" s="88"/>
      <c r="U348" s="24"/>
    </row>
    <row r="349" spans="1:21" ht="14.25" customHeight="1">
      <c r="A349" s="26"/>
      <c r="B349" s="80" t="s">
        <v>700</v>
      </c>
      <c r="C349" s="80" t="s">
        <v>701</v>
      </c>
      <c r="D349" s="81" t="s">
        <v>702</v>
      </c>
      <c r="E349" s="80" t="s">
        <v>702</v>
      </c>
      <c r="F349" s="80" t="s">
        <v>837</v>
      </c>
      <c r="G349" s="280"/>
      <c r="H349" s="280"/>
      <c r="I349" s="283"/>
      <c r="J349" s="82" t="s">
        <v>41</v>
      </c>
      <c r="K349" s="83">
        <v>0.23</v>
      </c>
      <c r="L349" s="84">
        <v>500</v>
      </c>
      <c r="M349" s="84">
        <v>500</v>
      </c>
      <c r="N349" s="84" t="s">
        <v>869</v>
      </c>
      <c r="O349" s="85"/>
      <c r="P349" s="86" t="str">
        <f t="shared" si="22"/>
        <v>-</v>
      </c>
      <c r="Q349" s="87" t="str">
        <f t="shared" si="18"/>
        <v xml:space="preserve">-    € </v>
      </c>
      <c r="R349" s="286"/>
      <c r="S349" s="26"/>
      <c r="T349" s="88"/>
      <c r="U349" s="24"/>
    </row>
    <row r="350" spans="1:21" ht="14.25" customHeight="1">
      <c r="A350" s="26"/>
      <c r="B350" s="80" t="s">
        <v>704</v>
      </c>
      <c r="C350" s="80" t="s">
        <v>701</v>
      </c>
      <c r="D350" s="81" t="s">
        <v>705</v>
      </c>
      <c r="E350" s="80" t="s">
        <v>705</v>
      </c>
      <c r="F350" s="80" t="s">
        <v>837</v>
      </c>
      <c r="G350" s="281"/>
      <c r="H350" s="281"/>
      <c r="I350" s="284"/>
      <c r="J350" s="82" t="s">
        <v>43</v>
      </c>
      <c r="K350" s="83">
        <v>0.4</v>
      </c>
      <c r="L350" s="84">
        <v>250</v>
      </c>
      <c r="M350" s="84">
        <v>200</v>
      </c>
      <c r="N350" s="84">
        <v>5</v>
      </c>
      <c r="O350" s="85"/>
      <c r="P350" s="86" t="str">
        <f t="shared" si="22"/>
        <v>-</v>
      </c>
      <c r="Q350" s="87" t="str">
        <f t="shared" ref="Q350:Q365" si="23">IF(O350="","-    € ",P350*K350)</f>
        <v xml:space="preserve">-    € </v>
      </c>
      <c r="R350" s="287"/>
      <c r="S350" s="26"/>
      <c r="T350" s="88"/>
      <c r="U350" s="24"/>
    </row>
    <row r="351" spans="1:21" ht="14.25" customHeight="1">
      <c r="A351" s="26"/>
      <c r="B351" s="80" t="s">
        <v>714</v>
      </c>
      <c r="C351" s="80" t="s">
        <v>151</v>
      </c>
      <c r="D351" s="81"/>
      <c r="E351" s="80" t="s">
        <v>715</v>
      </c>
      <c r="F351" s="80" t="s">
        <v>835</v>
      </c>
      <c r="G351" s="279" t="s">
        <v>48</v>
      </c>
      <c r="H351" s="279" t="s">
        <v>58</v>
      </c>
      <c r="I351" s="282" t="s">
        <v>151</v>
      </c>
      <c r="J351" s="82" t="s">
        <v>50</v>
      </c>
      <c r="K351" s="83">
        <v>0.18000000000000002</v>
      </c>
      <c r="L351" s="84"/>
      <c r="M351" s="84">
        <v>900</v>
      </c>
      <c r="N351" s="84">
        <v>3</v>
      </c>
      <c r="O351" s="85"/>
      <c r="P351" s="86" t="str">
        <f t="shared" si="22"/>
        <v>-</v>
      </c>
      <c r="Q351" s="87" t="str">
        <f t="shared" si="23"/>
        <v xml:space="preserve">-    € </v>
      </c>
      <c r="R351" s="285" t="s">
        <v>152</v>
      </c>
      <c r="S351" s="26"/>
      <c r="T351" s="88"/>
      <c r="U351" s="24"/>
    </row>
    <row r="352" spans="1:21" ht="14.25" customHeight="1">
      <c r="A352" s="26"/>
      <c r="B352" s="80" t="s">
        <v>707</v>
      </c>
      <c r="C352" s="80" t="s">
        <v>151</v>
      </c>
      <c r="D352" s="81" t="s">
        <v>708</v>
      </c>
      <c r="E352" s="80" t="s">
        <v>708</v>
      </c>
      <c r="F352" s="80" t="s">
        <v>837</v>
      </c>
      <c r="G352" s="280"/>
      <c r="H352" s="280"/>
      <c r="I352" s="283"/>
      <c r="J352" s="82" t="s">
        <v>41</v>
      </c>
      <c r="K352" s="83">
        <v>0.23</v>
      </c>
      <c r="L352" s="84">
        <v>500</v>
      </c>
      <c r="M352" s="84">
        <v>600</v>
      </c>
      <c r="N352" s="84">
        <v>9</v>
      </c>
      <c r="O352" s="85"/>
      <c r="P352" s="86" t="str">
        <f t="shared" si="22"/>
        <v>-</v>
      </c>
      <c r="Q352" s="87" t="str">
        <f t="shared" si="23"/>
        <v xml:space="preserve">-    € </v>
      </c>
      <c r="R352" s="286"/>
      <c r="S352" s="26"/>
      <c r="T352" s="88"/>
      <c r="U352" s="24"/>
    </row>
    <row r="353" spans="1:21" ht="14.25" customHeight="1">
      <c r="A353" s="26"/>
      <c r="B353" s="80" t="s">
        <v>711</v>
      </c>
      <c r="C353" s="80" t="s">
        <v>151</v>
      </c>
      <c r="D353" s="81" t="s">
        <v>712</v>
      </c>
      <c r="E353" s="80" t="s">
        <v>712</v>
      </c>
      <c r="F353" s="80" t="s">
        <v>837</v>
      </c>
      <c r="G353" s="281"/>
      <c r="H353" s="281"/>
      <c r="I353" s="284"/>
      <c r="J353" s="82" t="s">
        <v>43</v>
      </c>
      <c r="K353" s="83">
        <v>0.37</v>
      </c>
      <c r="L353" s="84">
        <v>250</v>
      </c>
      <c r="M353" s="84">
        <v>250</v>
      </c>
      <c r="N353" s="84">
        <v>5</v>
      </c>
      <c r="O353" s="85"/>
      <c r="P353" s="86" t="str">
        <f t="shared" si="22"/>
        <v>-</v>
      </c>
      <c r="Q353" s="87" t="str">
        <f t="shared" si="23"/>
        <v xml:space="preserve">-    € </v>
      </c>
      <c r="R353" s="287"/>
      <c r="S353" s="26"/>
      <c r="T353" s="88"/>
      <c r="U353" s="24"/>
    </row>
    <row r="354" spans="1:21" s="107" customFormat="1" ht="27.75" customHeight="1">
      <c r="A354" s="102"/>
      <c r="B354" s="103" t="s">
        <v>1233</v>
      </c>
      <c r="C354" s="103" t="s">
        <v>1234</v>
      </c>
      <c r="D354" s="104" t="s">
        <v>1235</v>
      </c>
      <c r="E354" s="103">
        <v>0</v>
      </c>
      <c r="F354" s="103" t="s">
        <v>857</v>
      </c>
      <c r="G354" s="137" t="s">
        <v>44</v>
      </c>
      <c r="H354" s="137" t="s">
        <v>45</v>
      </c>
      <c r="I354" s="138" t="s">
        <v>1234</v>
      </c>
      <c r="J354" s="89" t="s">
        <v>43</v>
      </c>
      <c r="K354" s="90">
        <v>0.47000000000000003</v>
      </c>
      <c r="L354" s="105">
        <v>250</v>
      </c>
      <c r="M354" s="91">
        <v>250</v>
      </c>
      <c r="N354" s="84">
        <v>0</v>
      </c>
      <c r="O354" s="106"/>
      <c r="P354" s="93" t="str">
        <f>IF(O354="","-",O354*L354)</f>
        <v>-</v>
      </c>
      <c r="Q354" s="94" t="str">
        <f t="shared" si="23"/>
        <v xml:space="preserve">-    € </v>
      </c>
      <c r="R354" s="139" t="s">
        <v>1236</v>
      </c>
      <c r="S354" s="26"/>
      <c r="T354" s="88"/>
    </row>
    <row r="355" spans="1:21" s="107" customFormat="1" ht="14.25" customHeight="1">
      <c r="A355" s="102"/>
      <c r="B355" s="103" t="s">
        <v>812</v>
      </c>
      <c r="C355" s="103" t="s">
        <v>153</v>
      </c>
      <c r="D355" s="104" t="s">
        <v>1237</v>
      </c>
      <c r="E355" s="103">
        <v>0</v>
      </c>
      <c r="F355" s="103" t="s">
        <v>857</v>
      </c>
      <c r="G355" s="275" t="s">
        <v>48</v>
      </c>
      <c r="H355" s="275" t="s">
        <v>1238</v>
      </c>
      <c r="I355" s="277" t="s">
        <v>153</v>
      </c>
      <c r="J355" s="89" t="s">
        <v>41</v>
      </c>
      <c r="K355" s="90">
        <v>0.19</v>
      </c>
      <c r="L355" s="105">
        <v>500</v>
      </c>
      <c r="M355" s="91">
        <v>500</v>
      </c>
      <c r="N355" s="84">
        <v>0</v>
      </c>
      <c r="O355" s="106"/>
      <c r="P355" s="93" t="str">
        <f>IF(O355="","-",O355*L355)</f>
        <v>-</v>
      </c>
      <c r="Q355" s="94" t="str">
        <f t="shared" si="23"/>
        <v xml:space="preserve">-    € </v>
      </c>
      <c r="R355" s="274" t="s">
        <v>154</v>
      </c>
      <c r="S355" s="26"/>
      <c r="T355" s="88"/>
    </row>
    <row r="356" spans="1:21" s="107" customFormat="1" ht="14.25" customHeight="1">
      <c r="A356" s="102"/>
      <c r="B356" s="103" t="s">
        <v>1239</v>
      </c>
      <c r="C356" s="103" t="s">
        <v>153</v>
      </c>
      <c r="D356" s="104" t="s">
        <v>1240</v>
      </c>
      <c r="E356" s="103">
        <v>0</v>
      </c>
      <c r="F356" s="103" t="s">
        <v>857</v>
      </c>
      <c r="G356" s="276"/>
      <c r="H356" s="276"/>
      <c r="I356" s="278"/>
      <c r="J356" s="89" t="s">
        <v>43</v>
      </c>
      <c r="K356" s="90">
        <v>0.36</v>
      </c>
      <c r="L356" s="105">
        <v>200</v>
      </c>
      <c r="M356" s="91">
        <v>200</v>
      </c>
      <c r="N356" s="84">
        <v>0</v>
      </c>
      <c r="O356" s="106"/>
      <c r="P356" s="93" t="str">
        <f>IF(O356="","-",O356*L356)</f>
        <v>-</v>
      </c>
      <c r="Q356" s="94" t="str">
        <f t="shared" si="23"/>
        <v xml:space="preserve">-    € </v>
      </c>
      <c r="R356" s="274"/>
      <c r="S356" s="26"/>
      <c r="T356" s="88"/>
    </row>
    <row r="357" spans="1:21" ht="14.25" customHeight="1">
      <c r="A357" s="26"/>
      <c r="B357" s="80" t="s">
        <v>1241</v>
      </c>
      <c r="C357" s="80" t="s">
        <v>718</v>
      </c>
      <c r="D357" s="81" t="s">
        <v>1242</v>
      </c>
      <c r="E357" s="80" t="s">
        <v>1242</v>
      </c>
      <c r="F357" s="80" t="s">
        <v>837</v>
      </c>
      <c r="G357" s="279" t="s">
        <v>48</v>
      </c>
      <c r="H357" s="279" t="s">
        <v>84</v>
      </c>
      <c r="I357" s="282" t="s">
        <v>718</v>
      </c>
      <c r="J357" s="89" t="s">
        <v>50</v>
      </c>
      <c r="K357" s="90">
        <v>0.23</v>
      </c>
      <c r="L357" s="84">
        <v>800</v>
      </c>
      <c r="M357" s="91">
        <v>800</v>
      </c>
      <c r="N357" s="84">
        <v>0</v>
      </c>
      <c r="O357" s="92"/>
      <c r="P357" s="93" t="str">
        <f>IF(O357="","-",O357*M357)</f>
        <v>-</v>
      </c>
      <c r="Q357" s="94" t="str">
        <f t="shared" si="23"/>
        <v xml:space="preserve">-    € </v>
      </c>
      <c r="R357" s="285" t="s">
        <v>1243</v>
      </c>
      <c r="S357" s="26"/>
      <c r="T357" s="88"/>
      <c r="U357" s="24"/>
    </row>
    <row r="358" spans="1:21" ht="14.25" customHeight="1">
      <c r="A358" s="26"/>
      <c r="B358" s="80" t="s">
        <v>717</v>
      </c>
      <c r="C358" s="80" t="s">
        <v>718</v>
      </c>
      <c r="D358" s="81" t="s">
        <v>719</v>
      </c>
      <c r="E358" s="80" t="s">
        <v>719</v>
      </c>
      <c r="F358" s="80" t="s">
        <v>837</v>
      </c>
      <c r="G358" s="280"/>
      <c r="H358" s="280"/>
      <c r="I358" s="283"/>
      <c r="J358" s="82" t="s">
        <v>41</v>
      </c>
      <c r="K358" s="83">
        <v>0.3</v>
      </c>
      <c r="L358" s="84">
        <v>600</v>
      </c>
      <c r="M358" s="84">
        <v>600</v>
      </c>
      <c r="N358" s="84">
        <v>4</v>
      </c>
      <c r="O358" s="85"/>
      <c r="P358" s="86" t="str">
        <f t="shared" ref="P358:P360" si="24">IF(O358="","-",O358*M358)</f>
        <v>-</v>
      </c>
      <c r="Q358" s="87" t="str">
        <f t="shared" si="23"/>
        <v xml:space="preserve">-    € </v>
      </c>
      <c r="R358" s="286"/>
      <c r="S358" s="26"/>
      <c r="T358" s="88"/>
      <c r="U358" s="24"/>
    </row>
    <row r="359" spans="1:21" ht="14.25" customHeight="1">
      <c r="A359" s="26"/>
      <c r="B359" s="80" t="s">
        <v>721</v>
      </c>
      <c r="C359" s="80" t="s">
        <v>718</v>
      </c>
      <c r="D359" s="81" t="s">
        <v>722</v>
      </c>
      <c r="E359" s="80" t="s">
        <v>722</v>
      </c>
      <c r="F359" s="80" t="s">
        <v>837</v>
      </c>
      <c r="G359" s="280"/>
      <c r="H359" s="280"/>
      <c r="I359" s="283"/>
      <c r="J359" s="82" t="s">
        <v>43</v>
      </c>
      <c r="K359" s="83">
        <v>0.44</v>
      </c>
      <c r="L359" s="84">
        <v>250</v>
      </c>
      <c r="M359" s="84">
        <v>300</v>
      </c>
      <c r="N359" s="84">
        <v>1</v>
      </c>
      <c r="O359" s="85"/>
      <c r="P359" s="86" t="str">
        <f t="shared" si="24"/>
        <v>-</v>
      </c>
      <c r="Q359" s="87" t="str">
        <f t="shared" si="23"/>
        <v xml:space="preserve">-    € </v>
      </c>
      <c r="R359" s="286"/>
      <c r="S359" s="26"/>
      <c r="T359" s="88"/>
      <c r="U359" s="24"/>
    </row>
    <row r="360" spans="1:21" ht="14.25" customHeight="1">
      <c r="A360" s="26"/>
      <c r="B360" s="80" t="s">
        <v>724</v>
      </c>
      <c r="C360" s="80" t="s">
        <v>718</v>
      </c>
      <c r="D360" s="81" t="s">
        <v>725</v>
      </c>
      <c r="E360" s="80" t="s">
        <v>725</v>
      </c>
      <c r="F360" s="80" t="s">
        <v>837</v>
      </c>
      <c r="G360" s="281"/>
      <c r="H360" s="281"/>
      <c r="I360" s="284"/>
      <c r="J360" s="82" t="s">
        <v>87</v>
      </c>
      <c r="K360" s="83">
        <v>0.54</v>
      </c>
      <c r="L360" s="84">
        <v>200</v>
      </c>
      <c r="M360" s="84">
        <v>200</v>
      </c>
      <c r="N360" s="84">
        <v>1</v>
      </c>
      <c r="O360" s="85"/>
      <c r="P360" s="86" t="str">
        <f t="shared" si="24"/>
        <v>-</v>
      </c>
      <c r="Q360" s="87" t="str">
        <f t="shared" si="23"/>
        <v xml:space="preserve">-    € </v>
      </c>
      <c r="R360" s="287"/>
      <c r="S360" s="26"/>
      <c r="T360" s="88"/>
      <c r="U360" s="24"/>
    </row>
    <row r="361" spans="1:21" s="107" customFormat="1" ht="13.95" customHeight="1">
      <c r="A361" s="102"/>
      <c r="B361" s="103" t="s">
        <v>1244</v>
      </c>
      <c r="C361" s="103" t="s">
        <v>1245</v>
      </c>
      <c r="D361" s="112" t="s">
        <v>1246</v>
      </c>
      <c r="E361" s="103">
        <v>0</v>
      </c>
      <c r="F361" s="103" t="s">
        <v>857</v>
      </c>
      <c r="G361" s="272" t="s">
        <v>38</v>
      </c>
      <c r="H361" s="272" t="s">
        <v>45</v>
      </c>
      <c r="I361" s="273" t="s">
        <v>1245</v>
      </c>
      <c r="J361" s="113" t="s">
        <v>50</v>
      </c>
      <c r="K361" s="90">
        <v>0.24000000000000002</v>
      </c>
      <c r="L361" s="105">
        <v>1000</v>
      </c>
      <c r="M361" s="91">
        <v>1000</v>
      </c>
      <c r="N361" s="84">
        <v>0</v>
      </c>
      <c r="O361" s="106"/>
      <c r="P361" s="93" t="str">
        <f>IF(O361="","-",O361*L361)</f>
        <v>-</v>
      </c>
      <c r="Q361" s="94" t="str">
        <f t="shared" si="23"/>
        <v xml:space="preserve">-    € </v>
      </c>
      <c r="R361" s="274" t="s">
        <v>1247</v>
      </c>
      <c r="S361" s="26"/>
      <c r="T361" s="88"/>
    </row>
    <row r="362" spans="1:21" s="107" customFormat="1" ht="13.95" customHeight="1">
      <c r="A362" s="102"/>
      <c r="B362" s="103" t="s">
        <v>1248</v>
      </c>
      <c r="C362" s="103" t="s">
        <v>1245</v>
      </c>
      <c r="D362" s="112" t="s">
        <v>1249</v>
      </c>
      <c r="E362" s="103">
        <v>0</v>
      </c>
      <c r="F362" s="103" t="s">
        <v>857</v>
      </c>
      <c r="G362" s="272"/>
      <c r="H362" s="272"/>
      <c r="I362" s="273"/>
      <c r="J362" s="113" t="s">
        <v>41</v>
      </c>
      <c r="K362" s="90">
        <v>0.42</v>
      </c>
      <c r="L362" s="105">
        <v>600</v>
      </c>
      <c r="M362" s="91">
        <v>600</v>
      </c>
      <c r="N362" s="84">
        <v>0</v>
      </c>
      <c r="O362" s="106"/>
      <c r="P362" s="93" t="str">
        <f>IF(O362="","-",O362*L362)</f>
        <v>-</v>
      </c>
      <c r="Q362" s="94" t="str">
        <f t="shared" si="23"/>
        <v xml:space="preserve">-    € </v>
      </c>
      <c r="R362" s="274"/>
      <c r="S362" s="26"/>
      <c r="T362" s="88"/>
    </row>
    <row r="363" spans="1:21" s="107" customFormat="1" ht="13.95" customHeight="1">
      <c r="A363" s="102"/>
      <c r="B363" s="103" t="s">
        <v>1250</v>
      </c>
      <c r="C363" s="103" t="s">
        <v>1245</v>
      </c>
      <c r="D363" s="112" t="s">
        <v>1251</v>
      </c>
      <c r="E363" s="103">
        <v>0</v>
      </c>
      <c r="F363" s="103" t="s">
        <v>857</v>
      </c>
      <c r="G363" s="272"/>
      <c r="H363" s="272"/>
      <c r="I363" s="273"/>
      <c r="J363" s="113" t="s">
        <v>43</v>
      </c>
      <c r="K363" s="90">
        <v>0.6</v>
      </c>
      <c r="L363" s="105">
        <v>300</v>
      </c>
      <c r="M363" s="91">
        <v>300</v>
      </c>
      <c r="N363" s="84">
        <v>0</v>
      </c>
      <c r="O363" s="106"/>
      <c r="P363" s="93" t="str">
        <f>IF(O363="","-",O363*L363)</f>
        <v>-</v>
      </c>
      <c r="Q363" s="94" t="str">
        <f t="shared" si="23"/>
        <v xml:space="preserve">-    € </v>
      </c>
      <c r="R363" s="274"/>
      <c r="S363" s="26"/>
      <c r="T363" s="88"/>
    </row>
    <row r="364" spans="1:21" s="107" customFormat="1" ht="13.95" customHeight="1">
      <c r="A364" s="102"/>
      <c r="B364" s="103" t="s">
        <v>1252</v>
      </c>
      <c r="C364" s="103" t="s">
        <v>1245</v>
      </c>
      <c r="D364" s="112" t="s">
        <v>1253</v>
      </c>
      <c r="E364" s="103">
        <v>0</v>
      </c>
      <c r="F364" s="103" t="s">
        <v>857</v>
      </c>
      <c r="G364" s="272"/>
      <c r="H364" s="272"/>
      <c r="I364" s="273"/>
      <c r="J364" s="113" t="s">
        <v>87</v>
      </c>
      <c r="K364" s="90">
        <v>0.72</v>
      </c>
      <c r="L364" s="105">
        <v>200</v>
      </c>
      <c r="M364" s="91">
        <v>200</v>
      </c>
      <c r="N364" s="84">
        <v>0</v>
      </c>
      <c r="O364" s="106"/>
      <c r="P364" s="93" t="str">
        <f>IF(O364="","-",O364*L364)</f>
        <v>-</v>
      </c>
      <c r="Q364" s="94" t="str">
        <f t="shared" si="23"/>
        <v xml:space="preserve">-    € </v>
      </c>
      <c r="R364" s="274"/>
      <c r="S364" s="26"/>
      <c r="T364" s="88"/>
    </row>
    <row r="365" spans="1:21" s="107" customFormat="1" ht="20.25" customHeight="1">
      <c r="A365" s="102"/>
      <c r="B365" s="103" t="s">
        <v>1254</v>
      </c>
      <c r="C365" s="103" t="s">
        <v>1255</v>
      </c>
      <c r="D365" s="104" t="s">
        <v>1256</v>
      </c>
      <c r="E365" s="103">
        <v>0</v>
      </c>
      <c r="F365" s="103" t="s">
        <v>857</v>
      </c>
      <c r="G365" s="114" t="s">
        <v>114</v>
      </c>
      <c r="H365" s="114" t="s">
        <v>39</v>
      </c>
      <c r="I365" s="140" t="s">
        <v>1255</v>
      </c>
      <c r="J365" s="89" t="s">
        <v>41</v>
      </c>
      <c r="K365" s="90">
        <v>0.3</v>
      </c>
      <c r="L365" s="105">
        <v>500</v>
      </c>
      <c r="M365" s="91">
        <v>500</v>
      </c>
      <c r="N365" s="84">
        <v>0</v>
      </c>
      <c r="O365" s="106"/>
      <c r="P365" s="93" t="str">
        <f>IF(O365="","-",O365*L365)</f>
        <v>-</v>
      </c>
      <c r="Q365" s="94" t="str">
        <f t="shared" si="23"/>
        <v xml:space="preserve">-    € </v>
      </c>
      <c r="R365" s="139" t="s">
        <v>1257</v>
      </c>
      <c r="S365" s="26"/>
      <c r="T365" s="88"/>
    </row>
    <row r="366" spans="1:21">
      <c r="I366" s="27"/>
      <c r="K366" s="24"/>
      <c r="L366" s="26"/>
      <c r="M366" s="26"/>
      <c r="N366" s="26"/>
      <c r="O366" s="26"/>
      <c r="P366" s="24"/>
      <c r="T366" s="24"/>
      <c r="U366" s="24"/>
    </row>
    <row r="367" spans="1:21">
      <c r="G367" s="141" t="s">
        <v>157</v>
      </c>
      <c r="I367" s="27"/>
      <c r="K367" s="24"/>
      <c r="L367" s="26"/>
      <c r="M367" s="26"/>
      <c r="N367" s="26"/>
      <c r="O367" s="26"/>
      <c r="P367" s="24"/>
      <c r="T367" s="24"/>
      <c r="U367" s="24"/>
    </row>
    <row r="368" spans="1:21">
      <c r="G368" s="141" t="s">
        <v>155</v>
      </c>
      <c r="I368" s="27"/>
      <c r="K368" s="24"/>
      <c r="L368" s="26"/>
      <c r="M368" s="26"/>
      <c r="N368" s="26"/>
      <c r="O368" s="26"/>
      <c r="P368" s="26"/>
      <c r="T368" s="24"/>
      <c r="U368" s="24"/>
    </row>
    <row r="369" spans="7:21">
      <c r="I369" s="27"/>
      <c r="K369" s="24"/>
      <c r="L369" s="26"/>
      <c r="M369" s="26"/>
      <c r="N369" s="26"/>
      <c r="O369" s="26"/>
      <c r="P369" s="26"/>
      <c r="T369" s="24"/>
      <c r="U369" s="24"/>
    </row>
    <row r="370" spans="7:21">
      <c r="G370" s="142"/>
      <c r="K370" s="26"/>
    </row>
    <row r="371" spans="7:21">
      <c r="G371" s="142"/>
      <c r="N371" s="27" t="s">
        <v>1</v>
      </c>
    </row>
    <row r="372" spans="7:21">
      <c r="G372" s="142"/>
    </row>
  </sheetData>
  <autoFilter ref="G24:R365"/>
  <mergeCells count="352">
    <mergeCell ref="H31:H35"/>
    <mergeCell ref="I31:I35"/>
    <mergeCell ref="R31:R35"/>
    <mergeCell ref="H36:H38"/>
    <mergeCell ref="I36:I38"/>
    <mergeCell ref="R36:R38"/>
    <mergeCell ref="J4:P4"/>
    <mergeCell ref="H25:H27"/>
    <mergeCell ref="I25:I27"/>
    <mergeCell ref="R25:R27"/>
    <mergeCell ref="H28:H30"/>
    <mergeCell ref="I28:I30"/>
    <mergeCell ref="R28:R30"/>
    <mergeCell ref="H44:H46"/>
    <mergeCell ref="I44:I46"/>
    <mergeCell ref="R44:R46"/>
    <mergeCell ref="H47:H49"/>
    <mergeCell ref="I47:I49"/>
    <mergeCell ref="R47:R49"/>
    <mergeCell ref="H39:H41"/>
    <mergeCell ref="I39:I41"/>
    <mergeCell ref="R39:R41"/>
    <mergeCell ref="H42:H43"/>
    <mergeCell ref="I42:I43"/>
    <mergeCell ref="R42:R43"/>
    <mergeCell ref="H57:H61"/>
    <mergeCell ref="I57:I61"/>
    <mergeCell ref="R57:R61"/>
    <mergeCell ref="H62:H64"/>
    <mergeCell ref="I62:I64"/>
    <mergeCell ref="R62:R64"/>
    <mergeCell ref="H51:H53"/>
    <mergeCell ref="I51:I53"/>
    <mergeCell ref="R51:R53"/>
    <mergeCell ref="H54:H56"/>
    <mergeCell ref="I54:I56"/>
    <mergeCell ref="R54:R56"/>
    <mergeCell ref="H70:H72"/>
    <mergeCell ref="I70:I72"/>
    <mergeCell ref="R70:R72"/>
    <mergeCell ref="H73:H75"/>
    <mergeCell ref="I73:I75"/>
    <mergeCell ref="R73:R75"/>
    <mergeCell ref="H65:H67"/>
    <mergeCell ref="I65:I67"/>
    <mergeCell ref="R65:R67"/>
    <mergeCell ref="H68:H69"/>
    <mergeCell ref="I68:I69"/>
    <mergeCell ref="R68:R69"/>
    <mergeCell ref="H82:H85"/>
    <mergeCell ref="I82:I85"/>
    <mergeCell ref="R82:R85"/>
    <mergeCell ref="H86:H88"/>
    <mergeCell ref="I86:I88"/>
    <mergeCell ref="R86:R88"/>
    <mergeCell ref="H76:H78"/>
    <mergeCell ref="I76:I78"/>
    <mergeCell ref="R76:R78"/>
    <mergeCell ref="H79:H81"/>
    <mergeCell ref="I79:I81"/>
    <mergeCell ref="R79:R81"/>
    <mergeCell ref="H95:H97"/>
    <mergeCell ref="I95:I97"/>
    <mergeCell ref="R95:R97"/>
    <mergeCell ref="H98:H101"/>
    <mergeCell ref="I98:I101"/>
    <mergeCell ref="R98:R101"/>
    <mergeCell ref="H89:H91"/>
    <mergeCell ref="I89:I91"/>
    <mergeCell ref="R89:R91"/>
    <mergeCell ref="H92:H94"/>
    <mergeCell ref="I92:I94"/>
    <mergeCell ref="R92:R94"/>
    <mergeCell ref="H111:H113"/>
    <mergeCell ref="I111:I113"/>
    <mergeCell ref="R111:R113"/>
    <mergeCell ref="H114:H117"/>
    <mergeCell ref="I114:I117"/>
    <mergeCell ref="R114:R117"/>
    <mergeCell ref="H102:H106"/>
    <mergeCell ref="I102:I106"/>
    <mergeCell ref="R102:R106"/>
    <mergeCell ref="H107:H110"/>
    <mergeCell ref="I107:I110"/>
    <mergeCell ref="R107:R110"/>
    <mergeCell ref="H124:H127"/>
    <mergeCell ref="I124:I127"/>
    <mergeCell ref="R124:R127"/>
    <mergeCell ref="H128:H131"/>
    <mergeCell ref="I128:I131"/>
    <mergeCell ref="R128:R131"/>
    <mergeCell ref="H118:H120"/>
    <mergeCell ref="I118:I120"/>
    <mergeCell ref="R118:R120"/>
    <mergeCell ref="H121:H123"/>
    <mergeCell ref="I121:I123"/>
    <mergeCell ref="R121:R123"/>
    <mergeCell ref="H137:H139"/>
    <mergeCell ref="I137:I139"/>
    <mergeCell ref="R137:R139"/>
    <mergeCell ref="H140:H142"/>
    <mergeCell ref="I140:I142"/>
    <mergeCell ref="R140:R142"/>
    <mergeCell ref="H132:H133"/>
    <mergeCell ref="I132:I133"/>
    <mergeCell ref="R132:R133"/>
    <mergeCell ref="H134:H136"/>
    <mergeCell ref="I134:I136"/>
    <mergeCell ref="R134:R136"/>
    <mergeCell ref="H150:H153"/>
    <mergeCell ref="I150:I153"/>
    <mergeCell ref="R150:R153"/>
    <mergeCell ref="H154:H158"/>
    <mergeCell ref="I154:I158"/>
    <mergeCell ref="R154:R158"/>
    <mergeCell ref="H143:H145"/>
    <mergeCell ref="I143:I145"/>
    <mergeCell ref="R143:R145"/>
    <mergeCell ref="H146:H149"/>
    <mergeCell ref="I146:I149"/>
    <mergeCell ref="R146:R149"/>
    <mergeCell ref="H164:H167"/>
    <mergeCell ref="I164:I167"/>
    <mergeCell ref="R164:R167"/>
    <mergeCell ref="H168:H171"/>
    <mergeCell ref="I168:I171"/>
    <mergeCell ref="R168:R171"/>
    <mergeCell ref="H159:H160"/>
    <mergeCell ref="I159:I160"/>
    <mergeCell ref="R159:R160"/>
    <mergeCell ref="H161:H163"/>
    <mergeCell ref="I161:I163"/>
    <mergeCell ref="R161:R163"/>
    <mergeCell ref="G179:G181"/>
    <mergeCell ref="H179:H181"/>
    <mergeCell ref="I179:I181"/>
    <mergeCell ref="R179:R181"/>
    <mergeCell ref="G182:G187"/>
    <mergeCell ref="H182:H187"/>
    <mergeCell ref="I182:I187"/>
    <mergeCell ref="R182:R187"/>
    <mergeCell ref="H172:H174"/>
    <mergeCell ref="I172:I174"/>
    <mergeCell ref="R172:R174"/>
    <mergeCell ref="G175:G178"/>
    <mergeCell ref="H175:H178"/>
    <mergeCell ref="I175:I178"/>
    <mergeCell ref="R175:R178"/>
    <mergeCell ref="G195:G198"/>
    <mergeCell ref="H195:H198"/>
    <mergeCell ref="I195:I198"/>
    <mergeCell ref="R195:R198"/>
    <mergeCell ref="G199:G200"/>
    <mergeCell ref="H199:H200"/>
    <mergeCell ref="I199:I200"/>
    <mergeCell ref="R199:R200"/>
    <mergeCell ref="G188:G190"/>
    <mergeCell ref="H188:H190"/>
    <mergeCell ref="I188:I190"/>
    <mergeCell ref="R188:R190"/>
    <mergeCell ref="G191:G194"/>
    <mergeCell ref="H191:H194"/>
    <mergeCell ref="I191:I194"/>
    <mergeCell ref="R191:R194"/>
    <mergeCell ref="G208:G210"/>
    <mergeCell ref="H208:H210"/>
    <mergeCell ref="I208:I210"/>
    <mergeCell ref="R208:R210"/>
    <mergeCell ref="G212:G215"/>
    <mergeCell ref="H212:H215"/>
    <mergeCell ref="I212:I215"/>
    <mergeCell ref="R212:R215"/>
    <mergeCell ref="G201:G203"/>
    <mergeCell ref="H201:H203"/>
    <mergeCell ref="I201:I203"/>
    <mergeCell ref="R201:R203"/>
    <mergeCell ref="G204:G207"/>
    <mergeCell ref="H204:H207"/>
    <mergeCell ref="I204:I207"/>
    <mergeCell ref="R204:R207"/>
    <mergeCell ref="G222:G224"/>
    <mergeCell ref="H222:H224"/>
    <mergeCell ref="I222:I224"/>
    <mergeCell ref="R222:R224"/>
    <mergeCell ref="G225:G227"/>
    <mergeCell ref="H225:H227"/>
    <mergeCell ref="I225:I227"/>
    <mergeCell ref="R225:R227"/>
    <mergeCell ref="G216:G218"/>
    <mergeCell ref="H216:H218"/>
    <mergeCell ref="I216:I218"/>
    <mergeCell ref="R216:R218"/>
    <mergeCell ref="G219:G221"/>
    <mergeCell ref="H219:H221"/>
    <mergeCell ref="I219:I221"/>
    <mergeCell ref="R219:R221"/>
    <mergeCell ref="G236:G239"/>
    <mergeCell ref="H236:H239"/>
    <mergeCell ref="I236:I239"/>
    <mergeCell ref="R236:R239"/>
    <mergeCell ref="G240:G242"/>
    <mergeCell ref="H240:H242"/>
    <mergeCell ref="I240:I242"/>
    <mergeCell ref="R240:R242"/>
    <mergeCell ref="G228:G231"/>
    <mergeCell ref="H228:H231"/>
    <mergeCell ref="I228:I231"/>
    <mergeCell ref="R228:R231"/>
    <mergeCell ref="G232:G235"/>
    <mergeCell ref="H232:H235"/>
    <mergeCell ref="I232:I235"/>
    <mergeCell ref="R232:R235"/>
    <mergeCell ref="G252:G254"/>
    <mergeCell ref="H252:H254"/>
    <mergeCell ref="I252:I254"/>
    <mergeCell ref="R252:R254"/>
    <mergeCell ref="G255:G256"/>
    <mergeCell ref="H255:H256"/>
    <mergeCell ref="I255:I256"/>
    <mergeCell ref="R255:R256"/>
    <mergeCell ref="G243:G246"/>
    <mergeCell ref="H243:H246"/>
    <mergeCell ref="I243:I246"/>
    <mergeCell ref="R243:R246"/>
    <mergeCell ref="G247:G251"/>
    <mergeCell ref="H247:H251"/>
    <mergeCell ref="I247:I251"/>
    <mergeCell ref="R247:R251"/>
    <mergeCell ref="G263:G264"/>
    <mergeCell ref="H263:H264"/>
    <mergeCell ref="I263:I264"/>
    <mergeCell ref="R263:R264"/>
    <mergeCell ref="G265:G268"/>
    <mergeCell ref="H265:H268"/>
    <mergeCell ref="I265:I268"/>
    <mergeCell ref="R265:R268"/>
    <mergeCell ref="G257:G258"/>
    <mergeCell ref="H257:H258"/>
    <mergeCell ref="I257:I258"/>
    <mergeCell ref="R257:R258"/>
    <mergeCell ref="G259:G262"/>
    <mergeCell ref="H259:H262"/>
    <mergeCell ref="I259:I262"/>
    <mergeCell ref="R259:R262"/>
    <mergeCell ref="G277:G280"/>
    <mergeCell ref="H277:H280"/>
    <mergeCell ref="I277:I280"/>
    <mergeCell ref="R277:R280"/>
    <mergeCell ref="G281:G284"/>
    <mergeCell ref="H281:H284"/>
    <mergeCell ref="I281:I284"/>
    <mergeCell ref="R281:R284"/>
    <mergeCell ref="G269:G271"/>
    <mergeCell ref="H269:H271"/>
    <mergeCell ref="I269:I271"/>
    <mergeCell ref="R269:R271"/>
    <mergeCell ref="G272:G276"/>
    <mergeCell ref="H272:H276"/>
    <mergeCell ref="I272:I276"/>
    <mergeCell ref="R272:R276"/>
    <mergeCell ref="G294:G299"/>
    <mergeCell ref="H294:H299"/>
    <mergeCell ref="I294:I299"/>
    <mergeCell ref="R294:R299"/>
    <mergeCell ref="G300:G302"/>
    <mergeCell ref="H300:H302"/>
    <mergeCell ref="I300:I302"/>
    <mergeCell ref="R300:R302"/>
    <mergeCell ref="G285:G288"/>
    <mergeCell ref="H285:H288"/>
    <mergeCell ref="I285:I288"/>
    <mergeCell ref="R285:R288"/>
    <mergeCell ref="G289:G293"/>
    <mergeCell ref="H289:H293"/>
    <mergeCell ref="I289:I293"/>
    <mergeCell ref="R289:R293"/>
    <mergeCell ref="G311:G313"/>
    <mergeCell ref="H311:H313"/>
    <mergeCell ref="I311:I313"/>
    <mergeCell ref="R311:R313"/>
    <mergeCell ref="G314:G316"/>
    <mergeCell ref="H314:H316"/>
    <mergeCell ref="I314:I316"/>
    <mergeCell ref="R314:R316"/>
    <mergeCell ref="G303:G306"/>
    <mergeCell ref="H303:H306"/>
    <mergeCell ref="I303:I306"/>
    <mergeCell ref="R303:R306"/>
    <mergeCell ref="G307:G310"/>
    <mergeCell ref="H307:H310"/>
    <mergeCell ref="I307:I310"/>
    <mergeCell ref="R307:R310"/>
    <mergeCell ref="G325:G326"/>
    <mergeCell ref="H325:H326"/>
    <mergeCell ref="I325:I326"/>
    <mergeCell ref="R325:R326"/>
    <mergeCell ref="G327:G329"/>
    <mergeCell ref="H327:H329"/>
    <mergeCell ref="I327:I329"/>
    <mergeCell ref="R327:R329"/>
    <mergeCell ref="G317:G320"/>
    <mergeCell ref="H317:H320"/>
    <mergeCell ref="I317:I320"/>
    <mergeCell ref="R317:R320"/>
    <mergeCell ref="G321:G324"/>
    <mergeCell ref="H321:H324"/>
    <mergeCell ref="I321:I324"/>
    <mergeCell ref="R321:R324"/>
    <mergeCell ref="G337:G340"/>
    <mergeCell ref="H337:H340"/>
    <mergeCell ref="I337:I340"/>
    <mergeCell ref="R337:R340"/>
    <mergeCell ref="G341:G342"/>
    <mergeCell ref="H341:H342"/>
    <mergeCell ref="I341:I342"/>
    <mergeCell ref="R341:R342"/>
    <mergeCell ref="G330:G332"/>
    <mergeCell ref="H330:H332"/>
    <mergeCell ref="I330:I332"/>
    <mergeCell ref="R330:R332"/>
    <mergeCell ref="G333:G336"/>
    <mergeCell ref="H333:H336"/>
    <mergeCell ref="I333:I336"/>
    <mergeCell ref="R333:R336"/>
    <mergeCell ref="G348:G350"/>
    <mergeCell ref="H348:H350"/>
    <mergeCell ref="I348:I350"/>
    <mergeCell ref="R348:R350"/>
    <mergeCell ref="G351:G353"/>
    <mergeCell ref="H351:H353"/>
    <mergeCell ref="I351:I353"/>
    <mergeCell ref="R351:R353"/>
    <mergeCell ref="G343:G345"/>
    <mergeCell ref="H343:H345"/>
    <mergeCell ref="I343:I345"/>
    <mergeCell ref="R343:R345"/>
    <mergeCell ref="G346:G347"/>
    <mergeCell ref="H346:H347"/>
    <mergeCell ref="I346:I347"/>
    <mergeCell ref="R346:R347"/>
    <mergeCell ref="G361:G364"/>
    <mergeCell ref="H361:H364"/>
    <mergeCell ref="I361:I364"/>
    <mergeCell ref="R361:R364"/>
    <mergeCell ref="G355:G356"/>
    <mergeCell ref="H355:H356"/>
    <mergeCell ref="I355:I356"/>
    <mergeCell ref="R355:R356"/>
    <mergeCell ref="G357:G360"/>
    <mergeCell ref="H357:H360"/>
    <mergeCell ref="I357:I360"/>
    <mergeCell ref="R357:R360"/>
  </mergeCells>
  <conditionalFormatting sqref="Q8">
    <cfRule type="containsBlanks" dxfId="22" priority="21">
      <formula>LEN(TRIM(Q8))=0</formula>
    </cfRule>
  </conditionalFormatting>
  <conditionalFormatting sqref="O5">
    <cfRule type="containsText" dxfId="21" priority="19" operator="containsText" text="нет">
      <formula>NOT(ISERROR(SEARCH("нет",O5)))</formula>
    </cfRule>
    <cfRule type="iconSet" priority="20">
      <iconSet iconSet="3Symbols">
        <cfvo type="percent" val="0"/>
        <cfvo type="percent" val="33"/>
        <cfvo type="percent" val="67"/>
      </iconSet>
    </cfRule>
  </conditionalFormatting>
  <conditionalFormatting sqref="B62:B64">
    <cfRule type="duplicateValues" dxfId="20" priority="18"/>
  </conditionalFormatting>
  <conditionalFormatting sqref="B98:B101">
    <cfRule type="duplicateValues" dxfId="19" priority="17"/>
  </conditionalFormatting>
  <conditionalFormatting sqref="B144:B145 C143:C145">
    <cfRule type="duplicateValues" dxfId="18" priority="16"/>
  </conditionalFormatting>
  <conditionalFormatting sqref="B143">
    <cfRule type="duplicateValues" dxfId="17" priority="15"/>
  </conditionalFormatting>
  <conditionalFormatting sqref="B196:B198">
    <cfRule type="duplicateValues" dxfId="16" priority="14"/>
  </conditionalFormatting>
  <conditionalFormatting sqref="B195">
    <cfRule type="duplicateValues" dxfId="15" priority="13"/>
  </conditionalFormatting>
  <conditionalFormatting sqref="B217:B218">
    <cfRule type="duplicateValues" dxfId="14" priority="12"/>
  </conditionalFormatting>
  <conditionalFormatting sqref="B216">
    <cfRule type="duplicateValues" dxfId="13" priority="11"/>
  </conditionalFormatting>
  <conditionalFormatting sqref="B232:B235">
    <cfRule type="duplicateValues" dxfId="12" priority="10"/>
  </conditionalFormatting>
  <conditionalFormatting sqref="B260:B262">
    <cfRule type="duplicateValues" dxfId="11" priority="9"/>
  </conditionalFormatting>
  <conditionalFormatting sqref="B259">
    <cfRule type="duplicateValues" dxfId="10" priority="8"/>
  </conditionalFormatting>
  <conditionalFormatting sqref="B312:B313">
    <cfRule type="duplicateValues" dxfId="9" priority="7"/>
  </conditionalFormatting>
  <conditionalFormatting sqref="B311">
    <cfRule type="duplicateValues" dxfId="8" priority="6"/>
  </conditionalFormatting>
  <conditionalFormatting sqref="B321:B324">
    <cfRule type="duplicateValues" dxfId="7" priority="5"/>
  </conditionalFormatting>
  <conditionalFormatting sqref="B337:B340">
    <cfRule type="duplicateValues" dxfId="6" priority="4"/>
  </conditionalFormatting>
  <conditionalFormatting sqref="S23">
    <cfRule type="duplicateValues" dxfId="5" priority="22"/>
  </conditionalFormatting>
  <conditionalFormatting sqref="E224:E1048576 E1:E116 E118:E222">
    <cfRule type="duplicateValues" dxfId="4" priority="23"/>
  </conditionalFormatting>
  <conditionalFormatting sqref="E223">
    <cfRule type="duplicateValues" dxfId="3" priority="3"/>
  </conditionalFormatting>
  <conditionalFormatting sqref="E117">
    <cfRule type="duplicateValues" dxfId="2" priority="2"/>
  </conditionalFormatting>
  <conditionalFormatting sqref="A366:A1048576 A1:A24 E1:E1048576">
    <cfRule type="duplicateValues" dxfId="1" priority="1"/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O357:O360 O259:O266 O257 O294:O299 O204:O210 O191:O198 O175:O187 O173 O137:O158 O96:O110 O92:O94 O90 O86:O88 O343:O353 O321:O340 O317:O319 O212:O221 O289:O292 O269:O287 O301:O313 O243:O254 O226:O238 O161:O167 O114:O116 O131 O118:O129 O25:O43 O83:O84 O79:O81 O62:O77 O58:O59 O54:O56 O50:O51">
      <formula1>$O$5&lt;&gt;"нет"</formula1>
    </dataValidation>
    <dataValidation type="list" allowBlank="1" showInputMessage="1" showErrorMessage="1" sqref="Q8">
      <formula1>$Y$13:$Y$18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O44:O46 O53 O89 O91 O95 O111:O113 O159:O160 O172 O174 O188:O190 O199:O203 O211 O300 O258">
      <formula1>$Q$5&lt;&gt;"нет"</formula1>
    </dataValidation>
    <dataValidation type="list" allowBlank="1" showInputMessage="1" showErrorMessage="1" sqref="O5">
      <formula1>"да,нет"</formula1>
    </dataValidation>
  </dataValidations>
  <hyperlinks>
    <hyperlink ref="J4" location="'Условия работы'!A1" display="&gt;&gt;&gt; Условия работы &lt;&lt;&lt;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1"/>
  <sheetViews>
    <sheetView showGridLines="0" tabSelected="1" workbookViewId="0">
      <selection activeCell="J17" sqref="J17"/>
    </sheetView>
  </sheetViews>
  <sheetFormatPr defaultColWidth="11.44140625" defaultRowHeight="13.8"/>
  <cols>
    <col min="1" max="1" width="4.5546875" style="156" customWidth="1"/>
    <col min="2" max="2" width="12.33203125" style="156" hidden="1" customWidth="1"/>
    <col min="3" max="3" width="71.44140625" style="158" customWidth="1"/>
    <col min="4" max="4" width="7.5546875" style="159" customWidth="1"/>
    <col min="5" max="7" width="8.33203125" style="159" customWidth="1"/>
    <col min="8" max="8" width="10.88671875" style="159" customWidth="1"/>
    <col min="9" max="9" width="10.44140625" style="159" customWidth="1"/>
    <col min="10" max="10" width="10.6640625" style="159" customWidth="1"/>
    <col min="11" max="11" width="13.33203125" style="156" customWidth="1"/>
    <col min="12" max="12" width="12.88671875" style="160" customWidth="1"/>
    <col min="13" max="13" width="11" style="156" customWidth="1"/>
    <col min="14" max="14" width="12.5546875" style="161" customWidth="1"/>
    <col min="15" max="16" width="11.44140625" style="156"/>
    <col min="17" max="17" width="20.5546875" style="156" customWidth="1"/>
    <col min="18" max="16384" width="11.44140625" style="156"/>
  </cols>
  <sheetData>
    <row r="1" spans="1:20">
      <c r="B1" s="157"/>
    </row>
    <row r="2" spans="1:20" s="162" customFormat="1" ht="57" customHeight="1">
      <c r="B2" s="321" t="s">
        <v>1579</v>
      </c>
      <c r="C2" s="322"/>
      <c r="D2" s="322"/>
      <c r="E2" s="322"/>
      <c r="F2" s="321"/>
      <c r="G2" s="321"/>
      <c r="H2" s="321"/>
      <c r="I2" s="321"/>
      <c r="J2" s="321"/>
      <c r="K2" s="321"/>
      <c r="L2" s="163"/>
      <c r="N2" s="164"/>
    </row>
    <row r="3" spans="1:20" s="162" customFormat="1" ht="15.75" customHeight="1">
      <c r="B3" s="165"/>
      <c r="C3" s="166"/>
      <c r="D3" s="167" t="s">
        <v>1496</v>
      </c>
      <c r="E3" s="168"/>
      <c r="F3" s="168"/>
      <c r="G3" s="169"/>
      <c r="H3" s="169"/>
      <c r="I3" s="169"/>
      <c r="J3" s="169"/>
      <c r="K3" s="168"/>
      <c r="L3" s="163"/>
      <c r="N3" s="164"/>
    </row>
    <row r="4" spans="1:20" s="162" customFormat="1" ht="15.75" customHeight="1">
      <c r="B4" s="165"/>
      <c r="C4" s="323" t="s">
        <v>1497</v>
      </c>
      <c r="D4" s="323"/>
      <c r="E4" s="323"/>
      <c r="F4" s="170"/>
      <c r="G4" s="169"/>
      <c r="H4" s="169"/>
      <c r="I4" s="169"/>
      <c r="J4" s="169"/>
      <c r="K4" s="169"/>
      <c r="L4" s="163"/>
      <c r="N4" s="164"/>
    </row>
    <row r="5" spans="1:20" s="162" customFormat="1" ht="15.75" customHeight="1">
      <c r="B5" s="165"/>
      <c r="C5" s="171"/>
      <c r="E5" s="172" t="s">
        <v>815</v>
      </c>
      <c r="F5" s="173" t="s">
        <v>816</v>
      </c>
      <c r="G5" s="169"/>
      <c r="H5" s="169"/>
      <c r="I5" s="169"/>
      <c r="J5" s="169"/>
      <c r="K5" s="169"/>
      <c r="L5" s="163"/>
      <c r="N5" s="164"/>
    </row>
    <row r="6" spans="1:20" s="162" customFormat="1" ht="11.25" customHeight="1">
      <c r="B6" s="165"/>
      <c r="C6" s="174"/>
      <c r="D6" s="175"/>
      <c r="E6" s="175"/>
      <c r="F6" s="165"/>
      <c r="G6" s="165"/>
      <c r="H6" s="165"/>
      <c r="I6" s="165"/>
      <c r="J6" s="165"/>
      <c r="K6" s="165"/>
      <c r="L6" s="163"/>
      <c r="N6" s="164"/>
    </row>
    <row r="7" spans="1:20" ht="15" customHeight="1">
      <c r="C7" s="176" t="s">
        <v>1498</v>
      </c>
      <c r="D7" s="158"/>
      <c r="E7" s="158"/>
      <c r="F7" s="158"/>
      <c r="G7" s="158"/>
      <c r="H7" s="158"/>
      <c r="I7" s="158"/>
      <c r="J7" s="169"/>
      <c r="K7" s="163"/>
      <c r="L7" s="169"/>
      <c r="M7" s="160"/>
    </row>
    <row r="8" spans="1:20">
      <c r="C8" s="178" t="s">
        <v>1500</v>
      </c>
      <c r="D8" s="158"/>
      <c r="E8" s="158"/>
      <c r="F8" s="158"/>
      <c r="G8" s="158"/>
      <c r="H8" s="158"/>
      <c r="I8" s="158"/>
      <c r="J8" s="324">
        <f>SUM(J17:J153)</f>
        <v>0</v>
      </c>
      <c r="K8" s="325" t="e">
        <f>SUM(#REF!)</f>
        <v>#REF!</v>
      </c>
      <c r="L8" s="177" t="s">
        <v>1499</v>
      </c>
      <c r="M8" s="160"/>
    </row>
    <row r="9" spans="1:20">
      <c r="C9" s="178" t="s">
        <v>1501</v>
      </c>
      <c r="D9" s="158"/>
      <c r="E9" s="158"/>
      <c r="F9" s="158"/>
      <c r="G9" s="158"/>
      <c r="H9" s="158"/>
      <c r="I9" s="158"/>
      <c r="J9" s="319">
        <f>SUMIF(I17:I153,"24",K17:K153)+SUMIF(I17:I153,"12",K17:K153)+SUMIF(I17:I153,"150",K17:K153)+SUMIF(I17:I153,"84",K17:K153)+SUMIF(I17:I153,"104",K17:K153)</f>
        <v>0</v>
      </c>
      <c r="K9" s="320" t="e">
        <f>SUM(#REF!)</f>
        <v>#REF!</v>
      </c>
      <c r="L9" s="177" t="s">
        <v>1502</v>
      </c>
      <c r="M9" s="160"/>
    </row>
    <row r="10" spans="1:20">
      <c r="C10" s="178" t="s">
        <v>1503</v>
      </c>
      <c r="D10" s="158"/>
      <c r="E10" s="158"/>
      <c r="F10" s="158"/>
      <c r="G10" s="179"/>
      <c r="H10" s="179"/>
      <c r="I10" s="179"/>
      <c r="J10" s="319">
        <f>SUMIF(I17:I153,40,K17:K153)+SUMIF(I16:I152,20,K16:K152)+SUMIF(I16:I152,25,K16:K152)</f>
        <v>0</v>
      </c>
      <c r="K10" s="320" t="e">
        <f>SUM(#REF!)</f>
        <v>#REF!</v>
      </c>
      <c r="L10" s="177" t="s">
        <v>1504</v>
      </c>
      <c r="M10" s="159"/>
    </row>
    <row r="11" spans="1:20">
      <c r="C11" s="180" t="s">
        <v>1505</v>
      </c>
      <c r="D11" s="158"/>
      <c r="E11" s="158"/>
      <c r="F11" s="158"/>
      <c r="G11" s="179"/>
      <c r="H11" s="179"/>
      <c r="I11" s="179"/>
      <c r="J11" s="319">
        <f>ROUNDUP((J9+J10)/24,0)</f>
        <v>0</v>
      </c>
      <c r="K11" s="320" t="e">
        <f>SUM(#REF!)</f>
        <v>#REF!</v>
      </c>
      <c r="L11" s="177" t="s">
        <v>1506</v>
      </c>
    </row>
    <row r="12" spans="1:20" ht="15" customHeight="1">
      <c r="C12" s="180" t="s">
        <v>1507</v>
      </c>
      <c r="D12" s="179"/>
      <c r="E12" s="179" t="s">
        <v>1</v>
      </c>
      <c r="F12" s="179"/>
      <c r="J12" s="326">
        <f>SUM(L17:L153)</f>
        <v>0</v>
      </c>
      <c r="K12" s="327" t="e">
        <f>SUM(#REF!)</f>
        <v>#REF!</v>
      </c>
      <c r="L12" s="177" t="s">
        <v>1508</v>
      </c>
      <c r="T12" s="156" t="s">
        <v>1</v>
      </c>
    </row>
    <row r="13" spans="1:20">
      <c r="C13" s="180" t="s">
        <v>1509</v>
      </c>
      <c r="D13" s="179"/>
      <c r="E13" s="179"/>
      <c r="F13" s="179"/>
      <c r="J13" s="156"/>
    </row>
    <row r="14" spans="1:20">
      <c r="B14" s="181"/>
      <c r="C14" s="182"/>
      <c r="D14" s="183"/>
      <c r="E14" s="183"/>
      <c r="L14" s="184"/>
      <c r="M14" s="185"/>
    </row>
    <row r="15" spans="1:20" s="193" customFormat="1" ht="66" customHeight="1">
      <c r="A15" s="186"/>
      <c r="B15" s="187" t="s">
        <v>29</v>
      </c>
      <c r="C15" s="188" t="s">
        <v>1510</v>
      </c>
      <c r="D15" s="189"/>
      <c r="E15" s="190" t="s">
        <v>1511</v>
      </c>
      <c r="F15" s="190" t="s">
        <v>1512</v>
      </c>
      <c r="G15" s="190" t="s">
        <v>1513</v>
      </c>
      <c r="H15" s="190" t="s">
        <v>1514</v>
      </c>
      <c r="I15" s="190" t="s">
        <v>1515</v>
      </c>
      <c r="J15" s="191" t="s">
        <v>1516</v>
      </c>
      <c r="K15" s="191" t="s">
        <v>1517</v>
      </c>
      <c r="L15" s="191" t="s">
        <v>1508</v>
      </c>
      <c r="M15" s="192" t="s">
        <v>1578</v>
      </c>
      <c r="N15" s="164"/>
      <c r="Q15" s="193" t="s">
        <v>1</v>
      </c>
    </row>
    <row r="16" spans="1:20" s="193" customFormat="1" ht="18.75" customHeight="1">
      <c r="B16" s="194" t="s">
        <v>1258</v>
      </c>
      <c r="C16" s="195" t="s">
        <v>1518</v>
      </c>
      <c r="D16" s="196"/>
      <c r="E16" s="197"/>
      <c r="F16" s="197"/>
      <c r="G16" s="197"/>
      <c r="H16" s="197"/>
      <c r="I16" s="197"/>
      <c r="J16" s="198"/>
      <c r="K16" s="199"/>
      <c r="L16" s="199"/>
      <c r="M16" s="200"/>
      <c r="N16" s="164"/>
      <c r="Q16" s="193" t="s">
        <v>1</v>
      </c>
    </row>
    <row r="17" spans="2:18" s="193" customFormat="1">
      <c r="B17" s="201" t="s">
        <v>1407</v>
      </c>
      <c r="C17" s="202" t="s">
        <v>1408</v>
      </c>
      <c r="D17" s="203" t="s">
        <v>1519</v>
      </c>
      <c r="E17" s="204">
        <v>200</v>
      </c>
      <c r="F17" s="204">
        <v>205</v>
      </c>
      <c r="G17" s="204">
        <v>211</v>
      </c>
      <c r="H17" s="205" t="s">
        <v>1520</v>
      </c>
      <c r="I17" s="206">
        <v>40</v>
      </c>
      <c r="J17" s="207"/>
      <c r="K17" s="208" t="str">
        <f>IF(J17="","-",J17/I17)</f>
        <v>-</v>
      </c>
      <c r="L17" s="209">
        <f>IF(J17&gt;=96,J17*E17,IF(J17&gt;39,J17*F17,G17*J17))</f>
        <v>0</v>
      </c>
      <c r="M17" s="210">
        <v>40</v>
      </c>
      <c r="N17" s="164" t="str">
        <f>IF(MOD(J17,I17)&gt;0,"ошибка кратности заказа!","")</f>
        <v/>
      </c>
      <c r="O17" s="221"/>
      <c r="P17" s="221"/>
      <c r="Q17" s="221"/>
      <c r="R17" s="221"/>
    </row>
    <row r="18" spans="2:18" s="193" customFormat="1">
      <c r="B18" s="201" t="s">
        <v>1409</v>
      </c>
      <c r="C18" s="202" t="s">
        <v>1410</v>
      </c>
      <c r="D18" s="203" t="s">
        <v>1519</v>
      </c>
      <c r="E18" s="204">
        <v>178</v>
      </c>
      <c r="F18" s="204">
        <v>183</v>
      </c>
      <c r="G18" s="204">
        <v>188</v>
      </c>
      <c r="H18" s="205" t="s">
        <v>1520</v>
      </c>
      <c r="I18" s="206">
        <v>40</v>
      </c>
      <c r="J18" s="207"/>
      <c r="K18" s="208" t="str">
        <f t="shared" ref="K18:K81" si="0">IF(J18="","-",J18/I18)</f>
        <v>-</v>
      </c>
      <c r="L18" s="209">
        <f t="shared" ref="L18:L81" si="1">IF(J18&gt;=96,J18*E18,IF(J18&gt;39,J18*F18,G18*J18))</f>
        <v>0</v>
      </c>
      <c r="M18" s="210">
        <v>40</v>
      </c>
      <c r="N18" s="164" t="str">
        <f t="shared" ref="N18:N81" si="2">IF(MOD(J18,I18)&gt;0,"ошибка кратности заказа!","")</f>
        <v/>
      </c>
      <c r="O18" s="221"/>
      <c r="P18" s="221"/>
      <c r="Q18" s="221"/>
      <c r="R18" s="221"/>
    </row>
    <row r="19" spans="2:18" s="193" customFormat="1">
      <c r="B19" s="201" t="s">
        <v>1411</v>
      </c>
      <c r="C19" s="202" t="s">
        <v>1412</v>
      </c>
      <c r="D19" s="203" t="s">
        <v>1521</v>
      </c>
      <c r="E19" s="204">
        <v>363</v>
      </c>
      <c r="F19" s="204">
        <v>373</v>
      </c>
      <c r="G19" s="204">
        <v>384</v>
      </c>
      <c r="H19" s="205" t="s">
        <v>1520</v>
      </c>
      <c r="I19" s="206">
        <v>20</v>
      </c>
      <c r="J19" s="207"/>
      <c r="K19" s="208" t="str">
        <f t="shared" si="0"/>
        <v>-</v>
      </c>
      <c r="L19" s="209">
        <f t="shared" si="1"/>
        <v>0</v>
      </c>
      <c r="M19" s="210" t="s">
        <v>1522</v>
      </c>
      <c r="N19" s="164" t="str">
        <f t="shared" si="2"/>
        <v/>
      </c>
      <c r="O19" s="221"/>
      <c r="P19" s="221"/>
      <c r="Q19" s="221"/>
      <c r="R19" s="221"/>
    </row>
    <row r="20" spans="2:18" s="193" customFormat="1">
      <c r="B20" s="201" t="s">
        <v>1413</v>
      </c>
      <c r="C20" s="202" t="s">
        <v>1414</v>
      </c>
      <c r="D20" s="203" t="s">
        <v>1521</v>
      </c>
      <c r="E20" s="204">
        <v>363</v>
      </c>
      <c r="F20" s="204">
        <v>373</v>
      </c>
      <c r="G20" s="204">
        <v>384</v>
      </c>
      <c r="H20" s="205" t="s">
        <v>1520</v>
      </c>
      <c r="I20" s="206">
        <v>20</v>
      </c>
      <c r="J20" s="207"/>
      <c r="K20" s="208" t="str">
        <f t="shared" si="0"/>
        <v>-</v>
      </c>
      <c r="L20" s="209">
        <f t="shared" si="1"/>
        <v>0</v>
      </c>
      <c r="M20" s="210">
        <v>30</v>
      </c>
      <c r="N20" s="164" t="str">
        <f t="shared" si="2"/>
        <v/>
      </c>
      <c r="O20" s="221"/>
      <c r="P20" s="221"/>
      <c r="Q20" s="221"/>
      <c r="R20" s="221"/>
    </row>
    <row r="21" spans="2:18" s="193" customFormat="1">
      <c r="B21" s="201" t="s">
        <v>1415</v>
      </c>
      <c r="C21" s="202" t="s">
        <v>1416</v>
      </c>
      <c r="D21" s="203" t="s">
        <v>1521</v>
      </c>
      <c r="E21" s="204">
        <v>363</v>
      </c>
      <c r="F21" s="204">
        <v>373</v>
      </c>
      <c r="G21" s="204">
        <v>384</v>
      </c>
      <c r="H21" s="205" t="s">
        <v>1520</v>
      </c>
      <c r="I21" s="206">
        <v>20</v>
      </c>
      <c r="J21" s="207"/>
      <c r="K21" s="208" t="str">
        <f t="shared" si="0"/>
        <v>-</v>
      </c>
      <c r="L21" s="209">
        <f t="shared" si="1"/>
        <v>0</v>
      </c>
      <c r="M21" s="210">
        <v>30</v>
      </c>
      <c r="N21" s="164" t="str">
        <f t="shared" si="2"/>
        <v/>
      </c>
      <c r="O21" s="221"/>
      <c r="P21" s="221"/>
      <c r="Q21" s="221"/>
      <c r="R21" s="221"/>
    </row>
    <row r="22" spans="2:18" s="193" customFormat="1">
      <c r="B22" s="201" t="s">
        <v>1417</v>
      </c>
      <c r="C22" s="202" t="s">
        <v>1418</v>
      </c>
      <c r="D22" s="203" t="s">
        <v>1519</v>
      </c>
      <c r="E22" s="204">
        <v>234</v>
      </c>
      <c r="F22" s="204">
        <v>241</v>
      </c>
      <c r="G22" s="204">
        <v>248</v>
      </c>
      <c r="H22" s="205" t="s">
        <v>1520</v>
      </c>
      <c r="I22" s="206">
        <v>40</v>
      </c>
      <c r="J22" s="207"/>
      <c r="K22" s="208" t="str">
        <f t="shared" si="0"/>
        <v>-</v>
      </c>
      <c r="L22" s="209">
        <f t="shared" si="1"/>
        <v>0</v>
      </c>
      <c r="M22" s="210">
        <v>40</v>
      </c>
      <c r="N22" s="164" t="str">
        <f t="shared" si="2"/>
        <v/>
      </c>
      <c r="O22" s="221"/>
      <c r="P22" s="221"/>
      <c r="Q22" s="221"/>
      <c r="R22" s="221"/>
    </row>
    <row r="23" spans="2:18" s="193" customFormat="1">
      <c r="B23" s="201" t="s">
        <v>1419</v>
      </c>
      <c r="C23" s="202" t="s">
        <v>1420</v>
      </c>
      <c r="D23" s="203" t="s">
        <v>1519</v>
      </c>
      <c r="E23" s="204">
        <v>171</v>
      </c>
      <c r="F23" s="204">
        <v>176</v>
      </c>
      <c r="G23" s="204">
        <v>181</v>
      </c>
      <c r="H23" s="205" t="s">
        <v>1520</v>
      </c>
      <c r="I23" s="206">
        <v>40</v>
      </c>
      <c r="J23" s="207"/>
      <c r="K23" s="208" t="str">
        <f t="shared" si="0"/>
        <v>-</v>
      </c>
      <c r="L23" s="209">
        <f t="shared" si="1"/>
        <v>0</v>
      </c>
      <c r="M23" s="210">
        <v>0</v>
      </c>
      <c r="N23" s="164" t="str">
        <f t="shared" si="2"/>
        <v/>
      </c>
      <c r="O23" s="221"/>
      <c r="P23" s="221"/>
      <c r="Q23" s="221"/>
      <c r="R23" s="221"/>
    </row>
    <row r="24" spans="2:18" s="193" customFormat="1">
      <c r="B24" s="201" t="s">
        <v>1421</v>
      </c>
      <c r="C24" s="202" t="s">
        <v>1422</v>
      </c>
      <c r="D24" s="203" t="s">
        <v>1519</v>
      </c>
      <c r="E24" s="204">
        <v>150</v>
      </c>
      <c r="F24" s="204">
        <v>154</v>
      </c>
      <c r="G24" s="204">
        <v>158</v>
      </c>
      <c r="H24" s="205" t="s">
        <v>1520</v>
      </c>
      <c r="I24" s="206">
        <v>40</v>
      </c>
      <c r="J24" s="207"/>
      <c r="K24" s="208" t="str">
        <f t="shared" si="0"/>
        <v>-</v>
      </c>
      <c r="L24" s="209">
        <f t="shared" si="1"/>
        <v>0</v>
      </c>
      <c r="M24" s="210">
        <v>40</v>
      </c>
      <c r="N24" s="164" t="str">
        <f t="shared" si="2"/>
        <v/>
      </c>
      <c r="O24" s="221"/>
      <c r="P24" s="221"/>
      <c r="Q24" s="221"/>
      <c r="R24" s="221"/>
    </row>
    <row r="25" spans="2:18" s="193" customFormat="1">
      <c r="B25" s="201" t="s">
        <v>1523</v>
      </c>
      <c r="C25" s="202" t="s">
        <v>1524</v>
      </c>
      <c r="D25" s="203" t="s">
        <v>1525</v>
      </c>
      <c r="E25" s="204">
        <v>202</v>
      </c>
      <c r="F25" s="204">
        <v>208</v>
      </c>
      <c r="G25" s="204">
        <v>213.99999999999997</v>
      </c>
      <c r="H25" s="205" t="s">
        <v>1520</v>
      </c>
      <c r="I25" s="206">
        <v>25</v>
      </c>
      <c r="J25" s="207"/>
      <c r="K25" s="208" t="str">
        <f t="shared" si="0"/>
        <v>-</v>
      </c>
      <c r="L25" s="209">
        <f t="shared" si="1"/>
        <v>0</v>
      </c>
      <c r="M25" s="210">
        <v>0</v>
      </c>
      <c r="N25" s="164" t="str">
        <f t="shared" si="2"/>
        <v/>
      </c>
      <c r="O25" s="221"/>
      <c r="P25" s="221"/>
      <c r="Q25" s="221"/>
      <c r="R25" s="221"/>
    </row>
    <row r="26" spans="2:18" s="193" customFormat="1">
      <c r="B26" s="201" t="s">
        <v>1423</v>
      </c>
      <c r="C26" s="202" t="s">
        <v>1573</v>
      </c>
      <c r="D26" s="203" t="s">
        <v>1519</v>
      </c>
      <c r="E26" s="204">
        <v>294</v>
      </c>
      <c r="F26" s="204">
        <v>302</v>
      </c>
      <c r="G26" s="204">
        <v>311</v>
      </c>
      <c r="H26" s="205" t="s">
        <v>1520</v>
      </c>
      <c r="I26" s="206">
        <v>40</v>
      </c>
      <c r="J26" s="207"/>
      <c r="K26" s="208" t="str">
        <f t="shared" si="0"/>
        <v>-</v>
      </c>
      <c r="L26" s="209">
        <f t="shared" si="1"/>
        <v>0</v>
      </c>
      <c r="M26" s="210">
        <v>0</v>
      </c>
      <c r="N26" s="164" t="str">
        <f t="shared" si="2"/>
        <v/>
      </c>
      <c r="O26" s="221"/>
      <c r="P26" s="221"/>
      <c r="Q26" s="221"/>
      <c r="R26" s="221"/>
    </row>
    <row r="27" spans="2:18" s="193" customFormat="1">
      <c r="B27" s="201" t="s">
        <v>1424</v>
      </c>
      <c r="C27" s="202" t="s">
        <v>1425</v>
      </c>
      <c r="D27" s="203" t="s">
        <v>1519</v>
      </c>
      <c r="E27" s="204">
        <v>145</v>
      </c>
      <c r="F27" s="204">
        <v>149</v>
      </c>
      <c r="G27" s="204">
        <v>153</v>
      </c>
      <c r="H27" s="205" t="s">
        <v>1520</v>
      </c>
      <c r="I27" s="206">
        <v>40</v>
      </c>
      <c r="J27" s="207"/>
      <c r="K27" s="208" t="str">
        <f t="shared" si="0"/>
        <v>-</v>
      </c>
      <c r="L27" s="209">
        <f t="shared" si="1"/>
        <v>0</v>
      </c>
      <c r="M27" s="210">
        <v>40</v>
      </c>
      <c r="N27" s="164" t="str">
        <f t="shared" si="2"/>
        <v/>
      </c>
      <c r="O27" s="221"/>
      <c r="P27" s="221"/>
      <c r="Q27" s="221"/>
      <c r="R27" s="221"/>
    </row>
    <row r="28" spans="2:18" s="193" customFormat="1">
      <c r="B28" s="201" t="s">
        <v>1318</v>
      </c>
      <c r="C28" s="202" t="s">
        <v>1319</v>
      </c>
      <c r="D28" s="203" t="s">
        <v>1519</v>
      </c>
      <c r="E28" s="204">
        <v>265</v>
      </c>
      <c r="F28" s="204">
        <v>279</v>
      </c>
      <c r="G28" s="204">
        <v>293</v>
      </c>
      <c r="H28" s="211" t="s">
        <v>1526</v>
      </c>
      <c r="I28" s="206">
        <v>24</v>
      </c>
      <c r="J28" s="207"/>
      <c r="K28" s="208" t="str">
        <f t="shared" si="0"/>
        <v>-</v>
      </c>
      <c r="L28" s="209">
        <f t="shared" si="1"/>
        <v>0</v>
      </c>
      <c r="M28" s="210" t="s">
        <v>1522</v>
      </c>
      <c r="N28" s="164" t="str">
        <f t="shared" si="2"/>
        <v/>
      </c>
      <c r="O28" s="221"/>
      <c r="P28" s="221"/>
      <c r="Q28" s="221"/>
      <c r="R28" s="221"/>
    </row>
    <row r="29" spans="2:18" s="193" customFormat="1">
      <c r="B29" s="201" t="s">
        <v>1285</v>
      </c>
      <c r="C29" s="202" t="s">
        <v>1286</v>
      </c>
      <c r="D29" s="203" t="s">
        <v>1519</v>
      </c>
      <c r="E29" s="204">
        <v>103</v>
      </c>
      <c r="F29" s="204">
        <v>112</v>
      </c>
      <c r="G29" s="204">
        <v>119</v>
      </c>
      <c r="H29" s="211" t="s">
        <v>1526</v>
      </c>
      <c r="I29" s="206">
        <v>24</v>
      </c>
      <c r="J29" s="207"/>
      <c r="K29" s="208" t="str">
        <f t="shared" si="0"/>
        <v>-</v>
      </c>
      <c r="L29" s="209">
        <f t="shared" si="1"/>
        <v>0</v>
      </c>
      <c r="M29" s="210">
        <v>0</v>
      </c>
      <c r="N29" s="164" t="str">
        <f t="shared" si="2"/>
        <v/>
      </c>
      <c r="O29" s="221"/>
      <c r="P29" s="221"/>
      <c r="Q29" s="221"/>
      <c r="R29" s="221"/>
    </row>
    <row r="30" spans="2:18" s="193" customFormat="1">
      <c r="B30" s="201" t="s">
        <v>1316</v>
      </c>
      <c r="C30" s="202" t="s">
        <v>1317</v>
      </c>
      <c r="D30" s="203" t="s">
        <v>1519</v>
      </c>
      <c r="E30" s="204">
        <v>103</v>
      </c>
      <c r="F30" s="204">
        <v>112</v>
      </c>
      <c r="G30" s="204">
        <v>119</v>
      </c>
      <c r="H30" s="211" t="s">
        <v>1526</v>
      </c>
      <c r="I30" s="206">
        <v>24</v>
      </c>
      <c r="J30" s="207"/>
      <c r="K30" s="208" t="str">
        <f t="shared" si="0"/>
        <v>-</v>
      </c>
      <c r="L30" s="209">
        <f t="shared" si="1"/>
        <v>0</v>
      </c>
      <c r="M30" s="210">
        <v>0</v>
      </c>
      <c r="N30" s="164" t="str">
        <f t="shared" si="2"/>
        <v/>
      </c>
      <c r="O30" s="221"/>
      <c r="P30" s="221"/>
      <c r="Q30" s="221"/>
      <c r="R30" s="221"/>
    </row>
    <row r="31" spans="2:18" s="193" customFormat="1">
      <c r="B31" s="201" t="s">
        <v>1310</v>
      </c>
      <c r="C31" s="202" t="s">
        <v>1311</v>
      </c>
      <c r="D31" s="203" t="s">
        <v>1519</v>
      </c>
      <c r="E31" s="204">
        <v>121</v>
      </c>
      <c r="F31" s="204">
        <v>131</v>
      </c>
      <c r="G31" s="204">
        <v>141</v>
      </c>
      <c r="H31" s="211" t="s">
        <v>1526</v>
      </c>
      <c r="I31" s="206">
        <v>24</v>
      </c>
      <c r="J31" s="207"/>
      <c r="K31" s="208" t="str">
        <f t="shared" si="0"/>
        <v>-</v>
      </c>
      <c r="L31" s="209">
        <f t="shared" si="1"/>
        <v>0</v>
      </c>
      <c r="M31" s="210">
        <v>0</v>
      </c>
      <c r="N31" s="164" t="str">
        <f t="shared" si="2"/>
        <v/>
      </c>
      <c r="O31" s="221"/>
      <c r="P31" s="221"/>
      <c r="Q31" s="221"/>
      <c r="R31" s="221"/>
    </row>
    <row r="32" spans="2:18" s="193" customFormat="1">
      <c r="B32" s="201" t="s">
        <v>1312</v>
      </c>
      <c r="C32" s="202" t="s">
        <v>1313</v>
      </c>
      <c r="D32" s="203" t="s">
        <v>1519</v>
      </c>
      <c r="E32" s="204">
        <v>103</v>
      </c>
      <c r="F32" s="204">
        <v>112</v>
      </c>
      <c r="G32" s="204">
        <v>119</v>
      </c>
      <c r="H32" s="211" t="s">
        <v>1526</v>
      </c>
      <c r="I32" s="206">
        <v>24</v>
      </c>
      <c r="J32" s="207"/>
      <c r="K32" s="208" t="str">
        <f t="shared" si="0"/>
        <v>-</v>
      </c>
      <c r="L32" s="209">
        <f t="shared" si="1"/>
        <v>0</v>
      </c>
      <c r="M32" s="210">
        <v>0</v>
      </c>
      <c r="N32" s="164" t="str">
        <f t="shared" si="2"/>
        <v/>
      </c>
      <c r="O32" s="221"/>
      <c r="P32" s="221"/>
      <c r="Q32" s="221"/>
      <c r="R32" s="221"/>
    </row>
    <row r="33" spans="2:18" s="193" customFormat="1">
      <c r="B33" s="201" t="s">
        <v>1314</v>
      </c>
      <c r="C33" s="202" t="s">
        <v>1315</v>
      </c>
      <c r="D33" s="203" t="s">
        <v>1519</v>
      </c>
      <c r="E33" s="204">
        <v>103</v>
      </c>
      <c r="F33" s="204">
        <v>112</v>
      </c>
      <c r="G33" s="204">
        <v>119</v>
      </c>
      <c r="H33" s="211" t="s">
        <v>1526</v>
      </c>
      <c r="I33" s="206">
        <v>24</v>
      </c>
      <c r="J33" s="207"/>
      <c r="K33" s="208" t="str">
        <f t="shared" si="0"/>
        <v>-</v>
      </c>
      <c r="L33" s="209">
        <f t="shared" si="1"/>
        <v>0</v>
      </c>
      <c r="M33" s="210">
        <v>0</v>
      </c>
      <c r="N33" s="164" t="str">
        <f t="shared" si="2"/>
        <v/>
      </c>
      <c r="O33" s="221"/>
      <c r="P33" s="221"/>
      <c r="Q33" s="221"/>
      <c r="R33" s="221"/>
    </row>
    <row r="34" spans="2:18" s="193" customFormat="1">
      <c r="B34" s="201" t="s">
        <v>1527</v>
      </c>
      <c r="C34" s="202" t="s">
        <v>1528</v>
      </c>
      <c r="D34" s="203" t="s">
        <v>1525</v>
      </c>
      <c r="E34" s="204">
        <v>289</v>
      </c>
      <c r="F34" s="204">
        <v>297</v>
      </c>
      <c r="G34" s="204">
        <v>305</v>
      </c>
      <c r="H34" s="205" t="s">
        <v>1520</v>
      </c>
      <c r="I34" s="206">
        <v>25</v>
      </c>
      <c r="J34" s="207"/>
      <c r="K34" s="208" t="str">
        <f t="shared" si="0"/>
        <v>-</v>
      </c>
      <c r="L34" s="209">
        <f t="shared" si="1"/>
        <v>0</v>
      </c>
      <c r="M34" s="210">
        <v>0</v>
      </c>
      <c r="N34" s="164" t="str">
        <f t="shared" si="2"/>
        <v/>
      </c>
      <c r="O34" s="221"/>
      <c r="P34" s="221"/>
      <c r="Q34" s="221"/>
      <c r="R34" s="221"/>
    </row>
    <row r="35" spans="2:18" s="193" customFormat="1">
      <c r="B35" s="201" t="s">
        <v>1426</v>
      </c>
      <c r="C35" s="202" t="s">
        <v>1427</v>
      </c>
      <c r="D35" s="203" t="s">
        <v>1519</v>
      </c>
      <c r="E35" s="204">
        <v>178</v>
      </c>
      <c r="F35" s="204">
        <v>183</v>
      </c>
      <c r="G35" s="204">
        <v>188</v>
      </c>
      <c r="H35" s="205" t="s">
        <v>1520</v>
      </c>
      <c r="I35" s="206">
        <v>40</v>
      </c>
      <c r="J35" s="207"/>
      <c r="K35" s="208" t="str">
        <f t="shared" si="0"/>
        <v>-</v>
      </c>
      <c r="L35" s="209">
        <f t="shared" si="1"/>
        <v>0</v>
      </c>
      <c r="M35" s="210" t="s">
        <v>1522</v>
      </c>
      <c r="N35" s="164" t="str">
        <f t="shared" si="2"/>
        <v/>
      </c>
      <c r="O35" s="221"/>
      <c r="P35" s="221"/>
      <c r="Q35" s="221"/>
      <c r="R35" s="221"/>
    </row>
    <row r="36" spans="2:18" s="193" customFormat="1">
      <c r="B36" s="201" t="s">
        <v>1428</v>
      </c>
      <c r="C36" s="202" t="s">
        <v>1429</v>
      </c>
      <c r="D36" s="203" t="s">
        <v>1519</v>
      </c>
      <c r="E36" s="204">
        <v>200</v>
      </c>
      <c r="F36" s="204">
        <v>205</v>
      </c>
      <c r="G36" s="204">
        <v>211</v>
      </c>
      <c r="H36" s="205" t="s">
        <v>1520</v>
      </c>
      <c r="I36" s="206">
        <v>40</v>
      </c>
      <c r="J36" s="207"/>
      <c r="K36" s="208" t="str">
        <f t="shared" si="0"/>
        <v>-</v>
      </c>
      <c r="L36" s="209">
        <f t="shared" si="1"/>
        <v>0</v>
      </c>
      <c r="M36" s="210">
        <v>80</v>
      </c>
      <c r="N36" s="164" t="str">
        <f t="shared" si="2"/>
        <v/>
      </c>
      <c r="O36" s="221"/>
      <c r="P36" s="221"/>
      <c r="Q36" s="221"/>
      <c r="R36" s="221"/>
    </row>
    <row r="37" spans="2:18" s="193" customFormat="1">
      <c r="B37" s="201" t="s">
        <v>1430</v>
      </c>
      <c r="C37" s="202" t="s">
        <v>1431</v>
      </c>
      <c r="D37" s="203" t="s">
        <v>1519</v>
      </c>
      <c r="E37" s="204">
        <v>694</v>
      </c>
      <c r="F37" s="204">
        <v>714</v>
      </c>
      <c r="G37" s="204">
        <v>735</v>
      </c>
      <c r="H37" s="205" t="s">
        <v>1520</v>
      </c>
      <c r="I37" s="206">
        <v>40</v>
      </c>
      <c r="J37" s="207"/>
      <c r="K37" s="208" t="str">
        <f t="shared" si="0"/>
        <v>-</v>
      </c>
      <c r="L37" s="209">
        <f t="shared" si="1"/>
        <v>0</v>
      </c>
      <c r="M37" s="210">
        <v>40</v>
      </c>
      <c r="N37" s="164" t="str">
        <f t="shared" si="2"/>
        <v/>
      </c>
      <c r="O37" s="221"/>
      <c r="P37" s="221"/>
      <c r="Q37" s="221"/>
      <c r="R37" s="221"/>
    </row>
    <row r="38" spans="2:18" s="193" customFormat="1">
      <c r="B38" s="201" t="s">
        <v>1529</v>
      </c>
      <c r="C38" s="202" t="s">
        <v>1530</v>
      </c>
      <c r="D38" s="203" t="s">
        <v>1531</v>
      </c>
      <c r="E38" s="204">
        <v>292</v>
      </c>
      <c r="F38" s="204">
        <v>316</v>
      </c>
      <c r="G38" s="204">
        <v>340</v>
      </c>
      <c r="H38" s="205" t="s">
        <v>1520</v>
      </c>
      <c r="I38" s="206">
        <v>24</v>
      </c>
      <c r="J38" s="207"/>
      <c r="K38" s="208" t="str">
        <f t="shared" si="0"/>
        <v>-</v>
      </c>
      <c r="L38" s="209">
        <f t="shared" si="1"/>
        <v>0</v>
      </c>
      <c r="M38" s="210">
        <v>0</v>
      </c>
      <c r="N38" s="164" t="str">
        <f t="shared" si="2"/>
        <v/>
      </c>
      <c r="O38" s="221"/>
      <c r="P38" s="221"/>
      <c r="Q38" s="221"/>
      <c r="R38" s="221"/>
    </row>
    <row r="39" spans="2:18" s="193" customFormat="1">
      <c r="B39" s="201" t="s">
        <v>1340</v>
      </c>
      <c r="C39" s="202" t="s">
        <v>1341</v>
      </c>
      <c r="D39" s="203" t="s">
        <v>1519</v>
      </c>
      <c r="E39" s="204">
        <v>121</v>
      </c>
      <c r="F39" s="204">
        <v>131</v>
      </c>
      <c r="G39" s="204">
        <v>141</v>
      </c>
      <c r="H39" s="211" t="s">
        <v>1526</v>
      </c>
      <c r="I39" s="206">
        <v>24</v>
      </c>
      <c r="J39" s="207"/>
      <c r="K39" s="208" t="str">
        <f t="shared" si="0"/>
        <v>-</v>
      </c>
      <c r="L39" s="209">
        <f t="shared" si="1"/>
        <v>0</v>
      </c>
      <c r="M39" s="210" t="s">
        <v>1522</v>
      </c>
      <c r="N39" s="164" t="str">
        <f t="shared" si="2"/>
        <v/>
      </c>
      <c r="O39" s="221"/>
      <c r="P39" s="221"/>
      <c r="Q39" s="221"/>
      <c r="R39" s="221"/>
    </row>
    <row r="40" spans="2:18" s="193" customFormat="1">
      <c r="B40" s="201" t="s">
        <v>1532</v>
      </c>
      <c r="C40" s="202" t="s">
        <v>1533</v>
      </c>
      <c r="D40" s="203" t="s">
        <v>1531</v>
      </c>
      <c r="E40" s="204">
        <v>292</v>
      </c>
      <c r="F40" s="204">
        <v>316</v>
      </c>
      <c r="G40" s="204">
        <v>340</v>
      </c>
      <c r="H40" s="205" t="s">
        <v>1520</v>
      </c>
      <c r="I40" s="206">
        <v>24</v>
      </c>
      <c r="J40" s="207"/>
      <c r="K40" s="208" t="str">
        <f t="shared" si="0"/>
        <v>-</v>
      </c>
      <c r="L40" s="209">
        <f t="shared" si="1"/>
        <v>0</v>
      </c>
      <c r="M40" s="210">
        <v>0</v>
      </c>
      <c r="N40" s="164" t="str">
        <f t="shared" si="2"/>
        <v/>
      </c>
      <c r="O40" s="221"/>
      <c r="P40" s="221"/>
      <c r="Q40" s="221"/>
      <c r="R40" s="221"/>
    </row>
    <row r="41" spans="2:18" s="193" customFormat="1">
      <c r="B41" s="201" t="s">
        <v>1432</v>
      </c>
      <c r="C41" s="202" t="s">
        <v>1433</v>
      </c>
      <c r="D41" s="203" t="s">
        <v>1525</v>
      </c>
      <c r="E41" s="204">
        <v>269</v>
      </c>
      <c r="F41" s="204">
        <v>277</v>
      </c>
      <c r="G41" s="204">
        <v>284.99999999999994</v>
      </c>
      <c r="H41" s="205" t="s">
        <v>1520</v>
      </c>
      <c r="I41" s="206">
        <v>25</v>
      </c>
      <c r="J41" s="207"/>
      <c r="K41" s="208" t="str">
        <f t="shared" si="0"/>
        <v>-</v>
      </c>
      <c r="L41" s="209">
        <f t="shared" si="1"/>
        <v>0</v>
      </c>
      <c r="M41" s="210" t="s">
        <v>1522</v>
      </c>
      <c r="N41" s="164" t="str">
        <f t="shared" si="2"/>
        <v/>
      </c>
      <c r="O41" s="221"/>
      <c r="P41" s="221"/>
      <c r="Q41" s="221"/>
      <c r="R41" s="221"/>
    </row>
    <row r="42" spans="2:18" s="193" customFormat="1">
      <c r="B42" s="201" t="s">
        <v>1342</v>
      </c>
      <c r="C42" s="202" t="s">
        <v>1343</v>
      </c>
      <c r="D42" s="203" t="s">
        <v>1519</v>
      </c>
      <c r="E42" s="204">
        <v>193</v>
      </c>
      <c r="F42" s="204">
        <v>209</v>
      </c>
      <c r="G42" s="204">
        <v>225</v>
      </c>
      <c r="H42" s="211" t="s">
        <v>1534</v>
      </c>
      <c r="I42" s="206">
        <v>24</v>
      </c>
      <c r="J42" s="207"/>
      <c r="K42" s="208" t="str">
        <f t="shared" si="0"/>
        <v>-</v>
      </c>
      <c r="L42" s="209">
        <f t="shared" si="1"/>
        <v>0</v>
      </c>
      <c r="M42" s="210">
        <v>49</v>
      </c>
      <c r="N42" s="164" t="str">
        <f t="shared" si="2"/>
        <v/>
      </c>
      <c r="O42" s="221"/>
      <c r="P42" s="221"/>
      <c r="Q42" s="221"/>
      <c r="R42" s="221"/>
    </row>
    <row r="43" spans="2:18" s="193" customFormat="1">
      <c r="B43" s="201" t="s">
        <v>1334</v>
      </c>
      <c r="C43" s="202" t="s">
        <v>1335</v>
      </c>
      <c r="D43" s="203" t="s">
        <v>1519</v>
      </c>
      <c r="E43" s="204">
        <v>193</v>
      </c>
      <c r="F43" s="204">
        <v>209</v>
      </c>
      <c r="G43" s="204">
        <v>225</v>
      </c>
      <c r="H43" s="211" t="s">
        <v>1534</v>
      </c>
      <c r="I43" s="206">
        <v>24</v>
      </c>
      <c r="J43" s="207"/>
      <c r="K43" s="208" t="str">
        <f t="shared" si="0"/>
        <v>-</v>
      </c>
      <c r="L43" s="209">
        <f t="shared" si="1"/>
        <v>0</v>
      </c>
      <c r="M43" s="210" t="s">
        <v>1522</v>
      </c>
      <c r="N43" s="164" t="str">
        <f t="shared" si="2"/>
        <v/>
      </c>
      <c r="O43" s="221"/>
      <c r="P43" s="221"/>
      <c r="Q43" s="221"/>
      <c r="R43" s="221"/>
    </row>
    <row r="44" spans="2:18" s="193" customFormat="1">
      <c r="B44" s="201" t="s">
        <v>1535</v>
      </c>
      <c r="C44" s="202" t="s">
        <v>1536</v>
      </c>
      <c r="D44" s="203" t="s">
        <v>1531</v>
      </c>
      <c r="E44" s="204">
        <v>193</v>
      </c>
      <c r="F44" s="204">
        <v>209</v>
      </c>
      <c r="G44" s="204">
        <v>225</v>
      </c>
      <c r="H44" s="205" t="s">
        <v>1520</v>
      </c>
      <c r="I44" s="206">
        <v>24</v>
      </c>
      <c r="J44" s="207"/>
      <c r="K44" s="208" t="str">
        <f t="shared" si="0"/>
        <v>-</v>
      </c>
      <c r="L44" s="209">
        <f t="shared" si="1"/>
        <v>0</v>
      </c>
      <c r="M44" s="210">
        <v>0</v>
      </c>
      <c r="N44" s="164" t="str">
        <f t="shared" si="2"/>
        <v/>
      </c>
      <c r="O44" s="221"/>
      <c r="P44" s="221"/>
      <c r="Q44" s="221"/>
      <c r="R44" s="221"/>
    </row>
    <row r="45" spans="2:18" s="193" customFormat="1">
      <c r="B45" s="201" t="s">
        <v>1344</v>
      </c>
      <c r="C45" s="202" t="s">
        <v>1345</v>
      </c>
      <c r="D45" s="203" t="s">
        <v>1519</v>
      </c>
      <c r="E45" s="204">
        <v>193</v>
      </c>
      <c r="F45" s="204">
        <v>209</v>
      </c>
      <c r="G45" s="204">
        <v>225</v>
      </c>
      <c r="H45" s="211" t="s">
        <v>1534</v>
      </c>
      <c r="I45" s="206">
        <v>24</v>
      </c>
      <c r="J45" s="207"/>
      <c r="K45" s="208" t="str">
        <f t="shared" si="0"/>
        <v>-</v>
      </c>
      <c r="L45" s="209">
        <f t="shared" si="1"/>
        <v>0</v>
      </c>
      <c r="M45" s="210">
        <v>0</v>
      </c>
      <c r="N45" s="164" t="str">
        <f t="shared" si="2"/>
        <v/>
      </c>
      <c r="O45" s="221"/>
      <c r="P45" s="221"/>
      <c r="Q45" s="221"/>
      <c r="R45" s="221"/>
    </row>
    <row r="46" spans="2:18" s="193" customFormat="1">
      <c r="B46" s="201" t="s">
        <v>1397</v>
      </c>
      <c r="C46" s="202" t="s">
        <v>1537</v>
      </c>
      <c r="D46" s="203" t="s">
        <v>1519</v>
      </c>
      <c r="E46" s="204">
        <v>233</v>
      </c>
      <c r="F46" s="204">
        <v>251</v>
      </c>
      <c r="G46" s="204">
        <v>271</v>
      </c>
      <c r="H46" s="205" t="s">
        <v>1520</v>
      </c>
      <c r="I46" s="206">
        <v>24</v>
      </c>
      <c r="J46" s="207"/>
      <c r="K46" s="208" t="str">
        <f t="shared" si="0"/>
        <v>-</v>
      </c>
      <c r="L46" s="209">
        <f t="shared" si="1"/>
        <v>0</v>
      </c>
      <c r="M46" s="210" t="s">
        <v>1522</v>
      </c>
      <c r="N46" s="164" t="str">
        <f t="shared" si="2"/>
        <v/>
      </c>
      <c r="O46" s="221"/>
      <c r="P46" s="221"/>
      <c r="Q46" s="221"/>
      <c r="R46" s="221"/>
    </row>
    <row r="47" spans="2:18" s="193" customFormat="1">
      <c r="B47" s="201" t="s">
        <v>1377</v>
      </c>
      <c r="C47" s="202" t="s">
        <v>1378</v>
      </c>
      <c r="D47" s="203" t="s">
        <v>1519</v>
      </c>
      <c r="E47" s="204">
        <v>291</v>
      </c>
      <c r="F47" s="204">
        <v>315</v>
      </c>
      <c r="G47" s="204">
        <v>341</v>
      </c>
      <c r="H47" s="211" t="s">
        <v>1534</v>
      </c>
      <c r="I47" s="206">
        <v>24</v>
      </c>
      <c r="J47" s="207"/>
      <c r="K47" s="208" t="str">
        <f t="shared" si="0"/>
        <v>-</v>
      </c>
      <c r="L47" s="209">
        <f t="shared" si="1"/>
        <v>0</v>
      </c>
      <c r="M47" s="210" t="s">
        <v>1522</v>
      </c>
      <c r="N47" s="164" t="str">
        <f t="shared" si="2"/>
        <v/>
      </c>
      <c r="O47" s="221"/>
      <c r="P47" s="221"/>
      <c r="Q47" s="221"/>
      <c r="R47" s="221"/>
    </row>
    <row r="48" spans="2:18" s="193" customFormat="1">
      <c r="B48" s="201" t="s">
        <v>1307</v>
      </c>
      <c r="C48" s="202" t="s">
        <v>1538</v>
      </c>
      <c r="D48" s="203" t="s">
        <v>1539</v>
      </c>
      <c r="E48" s="204">
        <v>175</v>
      </c>
      <c r="F48" s="204">
        <v>189</v>
      </c>
      <c r="G48" s="204">
        <v>205</v>
      </c>
      <c r="H48" s="212" t="s">
        <v>1534</v>
      </c>
      <c r="I48" s="206">
        <v>12</v>
      </c>
      <c r="J48" s="207"/>
      <c r="K48" s="208" t="str">
        <f t="shared" si="0"/>
        <v>-</v>
      </c>
      <c r="L48" s="209">
        <f t="shared" si="1"/>
        <v>0</v>
      </c>
      <c r="M48" s="210" t="s">
        <v>1522</v>
      </c>
      <c r="N48" s="164" t="str">
        <f t="shared" si="2"/>
        <v/>
      </c>
      <c r="O48" s="221"/>
      <c r="P48" s="221"/>
      <c r="Q48" s="221"/>
      <c r="R48" s="221"/>
    </row>
    <row r="49" spans="2:18" s="193" customFormat="1">
      <c r="B49" s="201" t="s">
        <v>1434</v>
      </c>
      <c r="C49" s="202" t="s">
        <v>1435</v>
      </c>
      <c r="D49" s="203" t="s">
        <v>1519</v>
      </c>
      <c r="E49" s="204">
        <v>233</v>
      </c>
      <c r="F49" s="204">
        <v>251</v>
      </c>
      <c r="G49" s="204">
        <v>271</v>
      </c>
      <c r="H49" s="205" t="s">
        <v>1520</v>
      </c>
      <c r="I49" s="206">
        <v>40</v>
      </c>
      <c r="J49" s="207"/>
      <c r="K49" s="208" t="str">
        <f t="shared" si="0"/>
        <v>-</v>
      </c>
      <c r="L49" s="209">
        <f t="shared" si="1"/>
        <v>0</v>
      </c>
      <c r="M49" s="210">
        <v>30</v>
      </c>
      <c r="N49" s="164" t="str">
        <f t="shared" si="2"/>
        <v/>
      </c>
      <c r="O49" s="221"/>
      <c r="P49" s="221"/>
      <c r="Q49" s="221"/>
      <c r="R49" s="221"/>
    </row>
    <row r="50" spans="2:18" s="193" customFormat="1">
      <c r="B50" s="201" t="s">
        <v>1398</v>
      </c>
      <c r="C50" s="202" t="s">
        <v>1540</v>
      </c>
      <c r="D50" s="203" t="s">
        <v>1519</v>
      </c>
      <c r="E50" s="204">
        <v>233</v>
      </c>
      <c r="F50" s="204">
        <v>251</v>
      </c>
      <c r="G50" s="204">
        <v>271</v>
      </c>
      <c r="H50" s="205" t="s">
        <v>1520</v>
      </c>
      <c r="I50" s="206">
        <v>24</v>
      </c>
      <c r="J50" s="207"/>
      <c r="K50" s="208" t="str">
        <f t="shared" si="0"/>
        <v>-</v>
      </c>
      <c r="L50" s="209">
        <f t="shared" si="1"/>
        <v>0</v>
      </c>
      <c r="M50" s="210" t="s">
        <v>1522</v>
      </c>
      <c r="N50" s="164" t="str">
        <f t="shared" si="2"/>
        <v/>
      </c>
      <c r="O50" s="221"/>
      <c r="P50" s="221"/>
      <c r="Q50" s="221"/>
      <c r="R50" s="221"/>
    </row>
    <row r="51" spans="2:18" s="193" customFormat="1">
      <c r="B51" s="201" t="s">
        <v>1541</v>
      </c>
      <c r="C51" s="202" t="s">
        <v>1542</v>
      </c>
      <c r="D51" s="203" t="s">
        <v>1531</v>
      </c>
      <c r="E51" s="204">
        <v>317</v>
      </c>
      <c r="F51" s="204">
        <v>341</v>
      </c>
      <c r="G51" s="204">
        <v>367</v>
      </c>
      <c r="H51" s="205" t="s">
        <v>1520</v>
      </c>
      <c r="I51" s="206">
        <v>24</v>
      </c>
      <c r="J51" s="207"/>
      <c r="K51" s="208" t="str">
        <f t="shared" si="0"/>
        <v>-</v>
      </c>
      <c r="L51" s="209">
        <f t="shared" si="1"/>
        <v>0</v>
      </c>
      <c r="M51" s="210">
        <v>0</v>
      </c>
      <c r="N51" s="164" t="str">
        <f t="shared" si="2"/>
        <v/>
      </c>
      <c r="O51" s="221"/>
      <c r="P51" s="221"/>
      <c r="Q51" s="221"/>
      <c r="R51" s="221"/>
    </row>
    <row r="52" spans="2:18" s="193" customFormat="1">
      <c r="B52" s="201" t="s">
        <v>1399</v>
      </c>
      <c r="C52" s="202" t="s">
        <v>1543</v>
      </c>
      <c r="D52" s="203" t="s">
        <v>1519</v>
      </c>
      <c r="E52" s="204">
        <v>233</v>
      </c>
      <c r="F52" s="204">
        <v>251</v>
      </c>
      <c r="G52" s="204">
        <v>271</v>
      </c>
      <c r="H52" s="205" t="s">
        <v>1520</v>
      </c>
      <c r="I52" s="206">
        <v>24</v>
      </c>
      <c r="J52" s="207"/>
      <c r="K52" s="208" t="str">
        <f t="shared" si="0"/>
        <v>-</v>
      </c>
      <c r="L52" s="209">
        <f t="shared" si="1"/>
        <v>0</v>
      </c>
      <c r="M52" s="210" t="s">
        <v>1522</v>
      </c>
      <c r="N52" s="164" t="str">
        <f t="shared" si="2"/>
        <v/>
      </c>
      <c r="O52" s="221"/>
      <c r="P52" s="221"/>
      <c r="Q52" s="221"/>
      <c r="R52" s="221"/>
    </row>
    <row r="53" spans="2:18" s="193" customFormat="1">
      <c r="B53" s="201" t="s">
        <v>1379</v>
      </c>
      <c r="C53" s="202" t="s">
        <v>1380</v>
      </c>
      <c r="D53" s="203" t="s">
        <v>1519</v>
      </c>
      <c r="E53" s="204">
        <v>291</v>
      </c>
      <c r="F53" s="204">
        <v>315</v>
      </c>
      <c r="G53" s="204">
        <v>341</v>
      </c>
      <c r="H53" s="211" t="s">
        <v>1534</v>
      </c>
      <c r="I53" s="206">
        <v>24</v>
      </c>
      <c r="J53" s="207"/>
      <c r="K53" s="208" t="str">
        <f t="shared" si="0"/>
        <v>-</v>
      </c>
      <c r="L53" s="209">
        <f t="shared" si="1"/>
        <v>0</v>
      </c>
      <c r="M53" s="210" t="s">
        <v>1522</v>
      </c>
      <c r="N53" s="164" t="str">
        <f t="shared" si="2"/>
        <v/>
      </c>
      <c r="O53" s="221"/>
      <c r="P53" s="221"/>
      <c r="Q53" s="221"/>
      <c r="R53" s="221"/>
    </row>
    <row r="54" spans="2:18" s="193" customFormat="1">
      <c r="B54" s="201" t="s">
        <v>1287</v>
      </c>
      <c r="C54" s="202" t="s">
        <v>1288</v>
      </c>
      <c r="D54" s="203" t="s">
        <v>1519</v>
      </c>
      <c r="E54" s="204">
        <v>123</v>
      </c>
      <c r="F54" s="204">
        <v>131</v>
      </c>
      <c r="G54" s="204">
        <v>141</v>
      </c>
      <c r="H54" s="211" t="s">
        <v>1534</v>
      </c>
      <c r="I54" s="206">
        <v>24</v>
      </c>
      <c r="J54" s="207"/>
      <c r="K54" s="208" t="str">
        <f t="shared" si="0"/>
        <v>-</v>
      </c>
      <c r="L54" s="209">
        <f t="shared" si="1"/>
        <v>0</v>
      </c>
      <c r="M54" s="210" t="s">
        <v>1522</v>
      </c>
      <c r="N54" s="164" t="str">
        <f t="shared" si="2"/>
        <v/>
      </c>
      <c r="O54" s="221"/>
      <c r="P54" s="221"/>
      <c r="Q54" s="221"/>
      <c r="R54" s="221"/>
    </row>
    <row r="55" spans="2:18" s="193" customFormat="1">
      <c r="B55" s="201" t="s">
        <v>1400</v>
      </c>
      <c r="C55" s="202" t="s">
        <v>1544</v>
      </c>
      <c r="D55" s="203" t="s">
        <v>1519</v>
      </c>
      <c r="E55" s="204">
        <v>151</v>
      </c>
      <c r="F55" s="204">
        <v>163</v>
      </c>
      <c r="G55" s="204">
        <v>177</v>
      </c>
      <c r="H55" s="205" t="s">
        <v>1520</v>
      </c>
      <c r="I55" s="206">
        <v>24</v>
      </c>
      <c r="J55" s="207"/>
      <c r="K55" s="208" t="str">
        <f t="shared" si="0"/>
        <v>-</v>
      </c>
      <c r="L55" s="209">
        <f t="shared" si="1"/>
        <v>0</v>
      </c>
      <c r="M55" s="210">
        <v>0</v>
      </c>
      <c r="N55" s="164" t="str">
        <f t="shared" si="2"/>
        <v/>
      </c>
      <c r="O55" s="221"/>
      <c r="P55" s="221"/>
      <c r="Q55" s="221"/>
      <c r="R55" s="221"/>
    </row>
    <row r="56" spans="2:18" s="193" customFormat="1">
      <c r="B56" s="201" t="s">
        <v>1336</v>
      </c>
      <c r="C56" s="202" t="s">
        <v>1337</v>
      </c>
      <c r="D56" s="203" t="s">
        <v>1519</v>
      </c>
      <c r="E56" s="204">
        <v>123</v>
      </c>
      <c r="F56" s="204">
        <v>131</v>
      </c>
      <c r="G56" s="204">
        <v>141</v>
      </c>
      <c r="H56" s="211" t="s">
        <v>1534</v>
      </c>
      <c r="I56" s="206">
        <v>24</v>
      </c>
      <c r="J56" s="207"/>
      <c r="K56" s="208" t="str">
        <f t="shared" si="0"/>
        <v>-</v>
      </c>
      <c r="L56" s="209">
        <f t="shared" si="1"/>
        <v>0</v>
      </c>
      <c r="M56" s="210" t="s">
        <v>1522</v>
      </c>
      <c r="N56" s="164" t="str">
        <f t="shared" si="2"/>
        <v/>
      </c>
      <c r="O56" s="221"/>
      <c r="P56" s="221"/>
      <c r="Q56" s="221"/>
      <c r="R56" s="221"/>
    </row>
    <row r="57" spans="2:18" s="193" customFormat="1">
      <c r="B57" s="201" t="s">
        <v>1281</v>
      </c>
      <c r="C57" s="202" t="s">
        <v>1282</v>
      </c>
      <c r="D57" s="203" t="s">
        <v>1519</v>
      </c>
      <c r="E57" s="204">
        <v>123</v>
      </c>
      <c r="F57" s="204">
        <v>131</v>
      </c>
      <c r="G57" s="204">
        <v>141</v>
      </c>
      <c r="H57" s="211" t="s">
        <v>1534</v>
      </c>
      <c r="I57" s="206">
        <v>24</v>
      </c>
      <c r="J57" s="207"/>
      <c r="K57" s="208" t="str">
        <f t="shared" si="0"/>
        <v>-</v>
      </c>
      <c r="L57" s="209">
        <f t="shared" si="1"/>
        <v>0</v>
      </c>
      <c r="M57" s="210" t="s">
        <v>1522</v>
      </c>
      <c r="N57" s="164" t="str">
        <f t="shared" si="2"/>
        <v/>
      </c>
      <c r="O57" s="221"/>
      <c r="P57" s="221"/>
      <c r="Q57" s="221"/>
      <c r="R57" s="221"/>
    </row>
    <row r="58" spans="2:18" s="193" customFormat="1">
      <c r="B58" s="201" t="s">
        <v>1346</v>
      </c>
      <c r="C58" s="202" t="s">
        <v>1347</v>
      </c>
      <c r="D58" s="203" t="s">
        <v>1519</v>
      </c>
      <c r="E58" s="204">
        <v>193</v>
      </c>
      <c r="F58" s="204">
        <v>209</v>
      </c>
      <c r="G58" s="204">
        <v>225</v>
      </c>
      <c r="H58" s="211" t="s">
        <v>1534</v>
      </c>
      <c r="I58" s="206">
        <v>24</v>
      </c>
      <c r="J58" s="207"/>
      <c r="K58" s="208" t="str">
        <f t="shared" si="0"/>
        <v>-</v>
      </c>
      <c r="L58" s="209">
        <f t="shared" si="1"/>
        <v>0</v>
      </c>
      <c r="M58" s="210">
        <v>0</v>
      </c>
      <c r="N58" s="164" t="str">
        <f t="shared" si="2"/>
        <v/>
      </c>
      <c r="O58" s="221"/>
      <c r="P58" s="221"/>
      <c r="Q58" s="221"/>
      <c r="R58" s="221"/>
    </row>
    <row r="59" spans="2:18" s="193" customFormat="1">
      <c r="B59" s="201" t="s">
        <v>1401</v>
      </c>
      <c r="C59" s="202" t="s">
        <v>1545</v>
      </c>
      <c r="D59" s="203" t="s">
        <v>1519</v>
      </c>
      <c r="E59" s="204">
        <v>209</v>
      </c>
      <c r="F59" s="204">
        <v>225</v>
      </c>
      <c r="G59" s="204">
        <v>243</v>
      </c>
      <c r="H59" s="205" t="s">
        <v>1520</v>
      </c>
      <c r="I59" s="206">
        <v>24</v>
      </c>
      <c r="J59" s="207"/>
      <c r="K59" s="208" t="str">
        <f t="shared" si="0"/>
        <v>-</v>
      </c>
      <c r="L59" s="209">
        <f t="shared" si="1"/>
        <v>0</v>
      </c>
      <c r="M59" s="210">
        <v>31</v>
      </c>
      <c r="N59" s="164" t="str">
        <f t="shared" si="2"/>
        <v/>
      </c>
      <c r="O59" s="221"/>
      <c r="P59" s="221"/>
      <c r="Q59" s="221"/>
      <c r="R59" s="221"/>
    </row>
    <row r="60" spans="2:18" s="193" customFormat="1">
      <c r="B60" s="201" t="s">
        <v>1330</v>
      </c>
      <c r="C60" s="202" t="s">
        <v>1331</v>
      </c>
      <c r="D60" s="203" t="s">
        <v>1519</v>
      </c>
      <c r="E60" s="204">
        <v>209</v>
      </c>
      <c r="F60" s="204">
        <v>225</v>
      </c>
      <c r="G60" s="204">
        <v>243</v>
      </c>
      <c r="H60" s="211" t="s">
        <v>1534</v>
      </c>
      <c r="I60" s="206">
        <v>24</v>
      </c>
      <c r="J60" s="207"/>
      <c r="K60" s="208" t="str">
        <f t="shared" si="0"/>
        <v>-</v>
      </c>
      <c r="L60" s="209">
        <f t="shared" si="1"/>
        <v>0</v>
      </c>
      <c r="M60" s="210">
        <v>0</v>
      </c>
      <c r="N60" s="164" t="str">
        <f t="shared" si="2"/>
        <v/>
      </c>
      <c r="O60" s="221"/>
      <c r="P60" s="221"/>
      <c r="Q60" s="221"/>
      <c r="R60" s="221"/>
    </row>
    <row r="61" spans="2:18" s="193" customFormat="1">
      <c r="B61" s="201" t="s">
        <v>1546</v>
      </c>
      <c r="C61" s="202" t="s">
        <v>1547</v>
      </c>
      <c r="D61" s="203" t="s">
        <v>1531</v>
      </c>
      <c r="E61" s="204">
        <v>296</v>
      </c>
      <c r="F61" s="204">
        <v>304</v>
      </c>
      <c r="G61" s="204">
        <v>313</v>
      </c>
      <c r="H61" s="205" t="s">
        <v>1520</v>
      </c>
      <c r="I61" s="206">
        <v>24</v>
      </c>
      <c r="J61" s="207"/>
      <c r="K61" s="208" t="str">
        <f t="shared" si="0"/>
        <v>-</v>
      </c>
      <c r="L61" s="209">
        <f t="shared" si="1"/>
        <v>0</v>
      </c>
      <c r="M61" s="210">
        <v>0</v>
      </c>
      <c r="N61" s="164" t="str">
        <f t="shared" si="2"/>
        <v/>
      </c>
      <c r="O61" s="221"/>
      <c r="P61" s="221"/>
      <c r="Q61" s="221"/>
      <c r="R61" s="221"/>
    </row>
    <row r="62" spans="2:18" s="193" customFormat="1">
      <c r="B62" s="201" t="s">
        <v>1402</v>
      </c>
      <c r="C62" s="202" t="s">
        <v>1548</v>
      </c>
      <c r="D62" s="203" t="s">
        <v>1519</v>
      </c>
      <c r="E62" s="204">
        <v>233</v>
      </c>
      <c r="F62" s="204">
        <v>251</v>
      </c>
      <c r="G62" s="204">
        <v>271</v>
      </c>
      <c r="H62" s="205" t="s">
        <v>1520</v>
      </c>
      <c r="I62" s="206">
        <v>24</v>
      </c>
      <c r="J62" s="207"/>
      <c r="K62" s="208" t="str">
        <f t="shared" si="0"/>
        <v>-</v>
      </c>
      <c r="L62" s="209">
        <f t="shared" si="1"/>
        <v>0</v>
      </c>
      <c r="M62" s="210" t="s">
        <v>1522</v>
      </c>
      <c r="N62" s="164" t="str">
        <f t="shared" si="2"/>
        <v/>
      </c>
      <c r="O62" s="221"/>
      <c r="P62" s="221"/>
      <c r="Q62" s="221"/>
      <c r="R62" s="221"/>
    </row>
    <row r="63" spans="2:18" s="193" customFormat="1">
      <c r="B63" s="201" t="s">
        <v>1348</v>
      </c>
      <c r="C63" s="202" t="s">
        <v>1349</v>
      </c>
      <c r="D63" s="203" t="s">
        <v>1519</v>
      </c>
      <c r="E63" s="204">
        <v>233</v>
      </c>
      <c r="F63" s="204">
        <v>251</v>
      </c>
      <c r="G63" s="204">
        <v>271</v>
      </c>
      <c r="H63" s="205" t="s">
        <v>1520</v>
      </c>
      <c r="I63" s="206">
        <v>24</v>
      </c>
      <c r="J63" s="207"/>
      <c r="K63" s="208" t="str">
        <f t="shared" si="0"/>
        <v>-</v>
      </c>
      <c r="L63" s="209">
        <f t="shared" si="1"/>
        <v>0</v>
      </c>
      <c r="M63" s="210" t="s">
        <v>1522</v>
      </c>
      <c r="N63" s="164" t="str">
        <f t="shared" si="2"/>
        <v/>
      </c>
      <c r="O63" s="221"/>
      <c r="P63" s="221"/>
      <c r="Q63" s="221"/>
      <c r="R63" s="221"/>
    </row>
    <row r="64" spans="2:18" s="193" customFormat="1">
      <c r="B64" s="201" t="s">
        <v>1549</v>
      </c>
      <c r="C64" s="202" t="s">
        <v>1550</v>
      </c>
      <c r="D64" s="203" t="s">
        <v>1531</v>
      </c>
      <c r="E64" s="204">
        <v>233</v>
      </c>
      <c r="F64" s="204">
        <v>251</v>
      </c>
      <c r="G64" s="204">
        <v>271</v>
      </c>
      <c r="H64" s="205" t="s">
        <v>1520</v>
      </c>
      <c r="I64" s="206">
        <v>24</v>
      </c>
      <c r="J64" s="207"/>
      <c r="K64" s="208" t="str">
        <f t="shared" si="0"/>
        <v>-</v>
      </c>
      <c r="L64" s="209">
        <f t="shared" si="1"/>
        <v>0</v>
      </c>
      <c r="M64" s="210">
        <v>0</v>
      </c>
      <c r="N64" s="164" t="str">
        <f t="shared" si="2"/>
        <v/>
      </c>
      <c r="O64" s="221"/>
      <c r="P64" s="221"/>
      <c r="Q64" s="221"/>
      <c r="R64" s="221"/>
    </row>
    <row r="65" spans="2:18" s="193" customFormat="1">
      <c r="B65" s="201" t="s">
        <v>1551</v>
      </c>
      <c r="C65" s="202" t="s">
        <v>1552</v>
      </c>
      <c r="D65" s="203" t="s">
        <v>1531</v>
      </c>
      <c r="E65" s="204">
        <v>317</v>
      </c>
      <c r="F65" s="204">
        <v>341</v>
      </c>
      <c r="G65" s="204">
        <v>367</v>
      </c>
      <c r="H65" s="205" t="s">
        <v>1520</v>
      </c>
      <c r="I65" s="206">
        <v>24</v>
      </c>
      <c r="J65" s="207"/>
      <c r="K65" s="208" t="str">
        <f t="shared" si="0"/>
        <v>-</v>
      </c>
      <c r="L65" s="209">
        <f t="shared" si="1"/>
        <v>0</v>
      </c>
      <c r="M65" s="210">
        <v>0</v>
      </c>
      <c r="N65" s="164" t="str">
        <f t="shared" si="2"/>
        <v/>
      </c>
      <c r="O65" s="221"/>
      <c r="P65" s="221"/>
      <c r="Q65" s="221"/>
      <c r="R65" s="221"/>
    </row>
    <row r="66" spans="2:18" s="193" customFormat="1">
      <c r="B66" s="201" t="s">
        <v>1289</v>
      </c>
      <c r="C66" s="202" t="s">
        <v>1290</v>
      </c>
      <c r="D66" s="203" t="s">
        <v>1519</v>
      </c>
      <c r="E66" s="204">
        <v>123</v>
      </c>
      <c r="F66" s="204">
        <v>131</v>
      </c>
      <c r="G66" s="204">
        <v>141</v>
      </c>
      <c r="H66" s="211" t="s">
        <v>1534</v>
      </c>
      <c r="I66" s="206">
        <v>24</v>
      </c>
      <c r="J66" s="207"/>
      <c r="K66" s="208" t="str">
        <f t="shared" si="0"/>
        <v>-</v>
      </c>
      <c r="L66" s="209">
        <f t="shared" si="1"/>
        <v>0</v>
      </c>
      <c r="M66" s="210" t="s">
        <v>1522</v>
      </c>
      <c r="N66" s="164" t="str">
        <f t="shared" si="2"/>
        <v/>
      </c>
      <c r="O66" s="221"/>
      <c r="P66" s="221"/>
      <c r="Q66" s="221"/>
      <c r="R66" s="221"/>
    </row>
    <row r="67" spans="2:18" s="193" customFormat="1">
      <c r="B67" s="201" t="s">
        <v>1553</v>
      </c>
      <c r="C67" s="202" t="s">
        <v>1554</v>
      </c>
      <c r="D67" s="203" t="s">
        <v>1555</v>
      </c>
      <c r="E67" s="204">
        <v>463</v>
      </c>
      <c r="F67" s="204">
        <v>476</v>
      </c>
      <c r="G67" s="204">
        <v>490</v>
      </c>
      <c r="H67" s="205" t="s">
        <v>1520</v>
      </c>
      <c r="I67" s="206">
        <v>24</v>
      </c>
      <c r="J67" s="207"/>
      <c r="K67" s="208" t="str">
        <f t="shared" si="0"/>
        <v>-</v>
      </c>
      <c r="L67" s="209">
        <f t="shared" si="1"/>
        <v>0</v>
      </c>
      <c r="M67" s="210">
        <v>0</v>
      </c>
      <c r="N67" s="164" t="str">
        <f t="shared" si="2"/>
        <v/>
      </c>
      <c r="O67" s="221"/>
      <c r="P67" s="221"/>
      <c r="Q67" s="221"/>
      <c r="R67" s="221"/>
    </row>
    <row r="68" spans="2:18" s="193" customFormat="1">
      <c r="B68" s="201" t="s">
        <v>1350</v>
      </c>
      <c r="C68" s="202" t="s">
        <v>1351</v>
      </c>
      <c r="D68" s="203" t="s">
        <v>1519</v>
      </c>
      <c r="E68" s="204">
        <v>209</v>
      </c>
      <c r="F68" s="204">
        <v>225</v>
      </c>
      <c r="G68" s="204">
        <v>243</v>
      </c>
      <c r="H68" s="211" t="s">
        <v>1534</v>
      </c>
      <c r="I68" s="206">
        <v>24</v>
      </c>
      <c r="J68" s="207"/>
      <c r="K68" s="208" t="str">
        <f t="shared" si="0"/>
        <v>-</v>
      </c>
      <c r="L68" s="209">
        <f t="shared" si="1"/>
        <v>0</v>
      </c>
      <c r="M68" s="210">
        <v>0</v>
      </c>
      <c r="N68" s="164" t="str">
        <f t="shared" si="2"/>
        <v/>
      </c>
      <c r="O68" s="221"/>
      <c r="P68" s="221"/>
      <c r="Q68" s="221"/>
      <c r="R68" s="221"/>
    </row>
    <row r="69" spans="2:18" s="193" customFormat="1">
      <c r="B69" s="201" t="s">
        <v>1352</v>
      </c>
      <c r="C69" s="202" t="s">
        <v>1353</v>
      </c>
      <c r="D69" s="203" t="s">
        <v>1519</v>
      </c>
      <c r="E69" s="204">
        <v>209</v>
      </c>
      <c r="F69" s="204">
        <v>225</v>
      </c>
      <c r="G69" s="204">
        <v>243</v>
      </c>
      <c r="H69" s="211" t="s">
        <v>1534</v>
      </c>
      <c r="I69" s="206">
        <v>24</v>
      </c>
      <c r="J69" s="207"/>
      <c r="K69" s="208" t="str">
        <f t="shared" si="0"/>
        <v>-</v>
      </c>
      <c r="L69" s="209">
        <f t="shared" si="1"/>
        <v>0</v>
      </c>
      <c r="M69" s="210">
        <v>0</v>
      </c>
      <c r="N69" s="164" t="str">
        <f t="shared" si="2"/>
        <v/>
      </c>
      <c r="O69" s="221"/>
      <c r="P69" s="221"/>
      <c r="Q69" s="221"/>
      <c r="R69" s="221"/>
    </row>
    <row r="70" spans="2:18" s="193" customFormat="1">
      <c r="B70" s="201" t="s">
        <v>1354</v>
      </c>
      <c r="C70" s="202" t="s">
        <v>1556</v>
      </c>
      <c r="D70" s="203" t="s">
        <v>1519</v>
      </c>
      <c r="E70" s="204">
        <v>209</v>
      </c>
      <c r="F70" s="204">
        <v>225</v>
      </c>
      <c r="G70" s="204">
        <v>243</v>
      </c>
      <c r="H70" s="211" t="s">
        <v>1534</v>
      </c>
      <c r="I70" s="206">
        <v>24</v>
      </c>
      <c r="J70" s="207"/>
      <c r="K70" s="208" t="str">
        <f t="shared" si="0"/>
        <v>-</v>
      </c>
      <c r="L70" s="209">
        <f t="shared" si="1"/>
        <v>0</v>
      </c>
      <c r="M70" s="210">
        <v>0</v>
      </c>
      <c r="N70" s="164" t="str">
        <f t="shared" si="2"/>
        <v/>
      </c>
      <c r="O70" s="221"/>
      <c r="P70" s="221"/>
      <c r="Q70" s="221"/>
      <c r="R70" s="221"/>
    </row>
    <row r="71" spans="2:18" s="193" customFormat="1">
      <c r="B71" s="201" t="s">
        <v>1557</v>
      </c>
      <c r="C71" s="202" t="s">
        <v>1558</v>
      </c>
      <c r="D71" s="203" t="s">
        <v>1519</v>
      </c>
      <c r="E71" s="204">
        <v>233</v>
      </c>
      <c r="F71" s="204">
        <v>251</v>
      </c>
      <c r="G71" s="204">
        <v>271</v>
      </c>
      <c r="H71" s="205" t="s">
        <v>1520</v>
      </c>
      <c r="I71" s="206">
        <v>24</v>
      </c>
      <c r="J71" s="207"/>
      <c r="K71" s="208" t="str">
        <f t="shared" si="0"/>
        <v>-</v>
      </c>
      <c r="L71" s="209">
        <f t="shared" si="1"/>
        <v>0</v>
      </c>
      <c r="M71" s="210">
        <v>0</v>
      </c>
      <c r="N71" s="164" t="str">
        <f t="shared" si="2"/>
        <v/>
      </c>
      <c r="O71" s="221"/>
      <c r="P71" s="221"/>
      <c r="Q71" s="221"/>
      <c r="R71" s="221"/>
    </row>
    <row r="72" spans="2:18" s="193" customFormat="1">
      <c r="B72" s="201" t="s">
        <v>1273</v>
      </c>
      <c r="C72" s="202" t="s">
        <v>1274</v>
      </c>
      <c r="D72" s="203" t="s">
        <v>1519</v>
      </c>
      <c r="E72" s="204">
        <v>193</v>
      </c>
      <c r="F72" s="204">
        <v>209</v>
      </c>
      <c r="G72" s="204">
        <v>225</v>
      </c>
      <c r="H72" s="211" t="s">
        <v>1534</v>
      </c>
      <c r="I72" s="206">
        <v>24</v>
      </c>
      <c r="J72" s="207"/>
      <c r="K72" s="208" t="str">
        <f t="shared" si="0"/>
        <v>-</v>
      </c>
      <c r="L72" s="209">
        <f t="shared" si="1"/>
        <v>0</v>
      </c>
      <c r="M72" s="210">
        <v>0</v>
      </c>
      <c r="N72" s="164" t="str">
        <f t="shared" si="2"/>
        <v/>
      </c>
      <c r="O72" s="221"/>
      <c r="P72" s="221"/>
      <c r="Q72" s="221"/>
      <c r="R72" s="221"/>
    </row>
    <row r="73" spans="2:18" s="193" customFormat="1">
      <c r="B73" s="201" t="s">
        <v>1328</v>
      </c>
      <c r="C73" s="202" t="s">
        <v>1329</v>
      </c>
      <c r="D73" s="203" t="s">
        <v>1519</v>
      </c>
      <c r="E73" s="204">
        <v>291</v>
      </c>
      <c r="F73" s="204">
        <v>315</v>
      </c>
      <c r="G73" s="204">
        <v>341</v>
      </c>
      <c r="H73" s="211" t="s">
        <v>1534</v>
      </c>
      <c r="I73" s="206">
        <v>24</v>
      </c>
      <c r="J73" s="207"/>
      <c r="K73" s="208" t="str">
        <f t="shared" si="0"/>
        <v>-</v>
      </c>
      <c r="L73" s="209">
        <f t="shared" si="1"/>
        <v>0</v>
      </c>
      <c r="M73" s="210" t="s">
        <v>1522</v>
      </c>
      <c r="N73" s="164" t="str">
        <f t="shared" si="2"/>
        <v/>
      </c>
      <c r="O73" s="221"/>
      <c r="P73" s="221"/>
      <c r="Q73" s="221"/>
      <c r="R73" s="221"/>
    </row>
    <row r="74" spans="2:18" s="193" customFormat="1">
      <c r="B74" s="201" t="s">
        <v>1436</v>
      </c>
      <c r="C74" s="202" t="s">
        <v>1437</v>
      </c>
      <c r="D74" s="203" t="s">
        <v>1525</v>
      </c>
      <c r="E74" s="204">
        <v>289</v>
      </c>
      <c r="F74" s="204">
        <v>297</v>
      </c>
      <c r="G74" s="204">
        <v>305</v>
      </c>
      <c r="H74" s="205" t="s">
        <v>1520</v>
      </c>
      <c r="I74" s="206">
        <v>25</v>
      </c>
      <c r="J74" s="207"/>
      <c r="K74" s="208" t="str">
        <f t="shared" si="0"/>
        <v>-</v>
      </c>
      <c r="L74" s="209">
        <f t="shared" si="1"/>
        <v>0</v>
      </c>
      <c r="M74" s="210">
        <v>75</v>
      </c>
      <c r="N74" s="164" t="str">
        <f t="shared" si="2"/>
        <v/>
      </c>
      <c r="O74" s="221"/>
      <c r="P74" s="221"/>
      <c r="Q74" s="221"/>
      <c r="R74" s="221"/>
    </row>
    <row r="75" spans="2:18" s="193" customFormat="1">
      <c r="B75" s="201" t="s">
        <v>1559</v>
      </c>
      <c r="C75" s="202" t="s">
        <v>1560</v>
      </c>
      <c r="D75" s="203" t="s">
        <v>1519</v>
      </c>
      <c r="E75" s="204">
        <v>161</v>
      </c>
      <c r="F75" s="204">
        <v>165</v>
      </c>
      <c r="G75" s="204">
        <v>169</v>
      </c>
      <c r="H75" s="205" t="s">
        <v>1520</v>
      </c>
      <c r="I75" s="206">
        <v>40</v>
      </c>
      <c r="J75" s="207"/>
      <c r="K75" s="208" t="str">
        <f t="shared" si="0"/>
        <v>-</v>
      </c>
      <c r="L75" s="209">
        <f t="shared" si="1"/>
        <v>0</v>
      </c>
      <c r="M75" s="210">
        <v>0</v>
      </c>
      <c r="N75" s="164" t="str">
        <f t="shared" si="2"/>
        <v/>
      </c>
      <c r="O75" s="221"/>
      <c r="P75" s="221"/>
      <c r="Q75" s="221"/>
      <c r="R75" s="221"/>
    </row>
    <row r="76" spans="2:18" s="193" customFormat="1">
      <c r="B76" s="201" t="s">
        <v>1375</v>
      </c>
      <c r="C76" s="202" t="s">
        <v>1376</v>
      </c>
      <c r="D76" s="203" t="s">
        <v>1519</v>
      </c>
      <c r="E76" s="204">
        <v>119</v>
      </c>
      <c r="F76" s="204">
        <v>128</v>
      </c>
      <c r="G76" s="204">
        <v>137</v>
      </c>
      <c r="H76" s="211" t="s">
        <v>1534</v>
      </c>
      <c r="I76" s="206">
        <v>24</v>
      </c>
      <c r="J76" s="207"/>
      <c r="K76" s="208" t="str">
        <f t="shared" si="0"/>
        <v>-</v>
      </c>
      <c r="L76" s="209">
        <f t="shared" si="1"/>
        <v>0</v>
      </c>
      <c r="M76" s="210">
        <v>91</v>
      </c>
      <c r="N76" s="164" t="str">
        <f t="shared" si="2"/>
        <v/>
      </c>
      <c r="O76" s="221"/>
      <c r="P76" s="221"/>
      <c r="Q76" s="221"/>
      <c r="R76" s="221"/>
    </row>
    <row r="77" spans="2:18" s="193" customFormat="1">
      <c r="B77" s="201" t="s">
        <v>1269</v>
      </c>
      <c r="C77" s="202" t="s">
        <v>1270</v>
      </c>
      <c r="D77" s="203" t="s">
        <v>1519</v>
      </c>
      <c r="E77" s="204">
        <v>119</v>
      </c>
      <c r="F77" s="204">
        <v>128</v>
      </c>
      <c r="G77" s="204">
        <v>137</v>
      </c>
      <c r="H77" s="211" t="s">
        <v>1534</v>
      </c>
      <c r="I77" s="206">
        <v>24</v>
      </c>
      <c r="J77" s="207"/>
      <c r="K77" s="208" t="str">
        <f t="shared" si="0"/>
        <v>-</v>
      </c>
      <c r="L77" s="209">
        <f t="shared" si="1"/>
        <v>0</v>
      </c>
      <c r="M77" s="210" t="s">
        <v>1522</v>
      </c>
      <c r="N77" s="164" t="str">
        <f t="shared" si="2"/>
        <v/>
      </c>
      <c r="O77" s="221"/>
      <c r="P77" s="221"/>
      <c r="Q77" s="221"/>
      <c r="R77" s="221"/>
    </row>
    <row r="78" spans="2:18" s="193" customFormat="1">
      <c r="B78" s="201" t="s">
        <v>1438</v>
      </c>
      <c r="C78" s="202" t="s">
        <v>1439</v>
      </c>
      <c r="D78" s="203" t="s">
        <v>1519</v>
      </c>
      <c r="E78" s="204">
        <v>153</v>
      </c>
      <c r="F78" s="204">
        <v>157</v>
      </c>
      <c r="G78" s="204">
        <v>161</v>
      </c>
      <c r="H78" s="205" t="s">
        <v>1520</v>
      </c>
      <c r="I78" s="206">
        <v>40</v>
      </c>
      <c r="J78" s="207"/>
      <c r="K78" s="208" t="str">
        <f t="shared" si="0"/>
        <v>-</v>
      </c>
      <c r="L78" s="209">
        <f t="shared" si="1"/>
        <v>0</v>
      </c>
      <c r="M78" s="210">
        <v>40</v>
      </c>
      <c r="N78" s="164" t="str">
        <f t="shared" si="2"/>
        <v/>
      </c>
      <c r="O78" s="221"/>
      <c r="P78" s="221"/>
      <c r="Q78" s="221"/>
      <c r="R78" s="221"/>
    </row>
    <row r="79" spans="2:18" s="193" customFormat="1">
      <c r="B79" s="201" t="s">
        <v>1440</v>
      </c>
      <c r="C79" s="202" t="s">
        <v>1441</v>
      </c>
      <c r="D79" s="203" t="s">
        <v>1519</v>
      </c>
      <c r="E79" s="204">
        <v>333</v>
      </c>
      <c r="F79" s="204">
        <v>342</v>
      </c>
      <c r="G79" s="204">
        <v>351.99999999999994</v>
      </c>
      <c r="H79" s="205" t="s">
        <v>1520</v>
      </c>
      <c r="I79" s="206">
        <v>40</v>
      </c>
      <c r="J79" s="207"/>
      <c r="K79" s="208" t="str">
        <f t="shared" si="0"/>
        <v>-</v>
      </c>
      <c r="L79" s="209">
        <f t="shared" si="1"/>
        <v>0</v>
      </c>
      <c r="M79" s="210">
        <v>0</v>
      </c>
      <c r="N79" s="164" t="str">
        <f t="shared" si="2"/>
        <v/>
      </c>
      <c r="O79" s="221"/>
      <c r="P79" s="221"/>
      <c r="Q79" s="221"/>
      <c r="R79" s="221"/>
    </row>
    <row r="80" spans="2:18" s="193" customFormat="1">
      <c r="B80" s="201" t="s">
        <v>1442</v>
      </c>
      <c r="C80" s="202" t="s">
        <v>1443</v>
      </c>
      <c r="D80" s="203" t="s">
        <v>1519</v>
      </c>
      <c r="E80" s="204">
        <v>192</v>
      </c>
      <c r="F80" s="204">
        <v>197</v>
      </c>
      <c r="G80" s="204">
        <v>201.99999999999994</v>
      </c>
      <c r="H80" s="205" t="s">
        <v>1520</v>
      </c>
      <c r="I80" s="206">
        <v>40</v>
      </c>
      <c r="J80" s="207"/>
      <c r="K80" s="208" t="str">
        <f t="shared" si="0"/>
        <v>-</v>
      </c>
      <c r="L80" s="209">
        <f t="shared" si="1"/>
        <v>0</v>
      </c>
      <c r="M80" s="210">
        <v>24</v>
      </c>
      <c r="N80" s="164" t="str">
        <f t="shared" si="2"/>
        <v/>
      </c>
      <c r="O80" s="221"/>
      <c r="P80" s="221"/>
      <c r="Q80" s="221"/>
      <c r="R80" s="221"/>
    </row>
    <row r="81" spans="2:18" s="193" customFormat="1">
      <c r="B81" s="201" t="s">
        <v>1444</v>
      </c>
      <c r="C81" s="202" t="s">
        <v>1445</v>
      </c>
      <c r="D81" s="203" t="s">
        <v>1519</v>
      </c>
      <c r="E81" s="204">
        <v>192</v>
      </c>
      <c r="F81" s="204">
        <v>197</v>
      </c>
      <c r="G81" s="204">
        <v>201.99999999999994</v>
      </c>
      <c r="H81" s="205" t="s">
        <v>1520</v>
      </c>
      <c r="I81" s="206">
        <v>40</v>
      </c>
      <c r="J81" s="207"/>
      <c r="K81" s="208" t="str">
        <f t="shared" si="0"/>
        <v>-</v>
      </c>
      <c r="L81" s="209">
        <f t="shared" si="1"/>
        <v>0</v>
      </c>
      <c r="M81" s="210">
        <v>40</v>
      </c>
      <c r="N81" s="164" t="str">
        <f t="shared" si="2"/>
        <v/>
      </c>
      <c r="O81" s="221"/>
      <c r="P81" s="221"/>
      <c r="Q81" s="221"/>
      <c r="R81" s="221"/>
    </row>
    <row r="82" spans="2:18" s="193" customFormat="1">
      <c r="B82" s="201" t="s">
        <v>1446</v>
      </c>
      <c r="C82" s="202" t="s">
        <v>1447</v>
      </c>
      <c r="D82" s="203" t="s">
        <v>1519</v>
      </c>
      <c r="E82" s="204">
        <v>215</v>
      </c>
      <c r="F82" s="204">
        <v>221</v>
      </c>
      <c r="G82" s="204">
        <v>226.99999999999994</v>
      </c>
      <c r="H82" s="205" t="s">
        <v>1520</v>
      </c>
      <c r="I82" s="206">
        <v>40</v>
      </c>
      <c r="J82" s="207"/>
      <c r="K82" s="208" t="str">
        <f t="shared" ref="K82:K145" si="3">IF(J82="","-",J82/I82)</f>
        <v>-</v>
      </c>
      <c r="L82" s="209">
        <f t="shared" ref="L82:L145" si="4">IF(J82&gt;=96,J82*E82,IF(J82&gt;39,J82*F82,G82*J82))</f>
        <v>0</v>
      </c>
      <c r="M82" s="210">
        <v>40</v>
      </c>
      <c r="N82" s="164" t="str">
        <f t="shared" ref="N82:N145" si="5">IF(MOD(J82,I82)&gt;0,"ошибка кратности заказа!","")</f>
        <v/>
      </c>
      <c r="O82" s="221"/>
      <c r="P82" s="221"/>
      <c r="Q82" s="221"/>
      <c r="R82" s="221"/>
    </row>
    <row r="83" spans="2:18" s="193" customFormat="1">
      <c r="B83" s="201" t="s">
        <v>1448</v>
      </c>
      <c r="C83" s="202" t="s">
        <v>1449</v>
      </c>
      <c r="D83" s="203" t="s">
        <v>1519</v>
      </c>
      <c r="E83" s="204">
        <v>200</v>
      </c>
      <c r="F83" s="204">
        <v>205</v>
      </c>
      <c r="G83" s="204">
        <v>211</v>
      </c>
      <c r="H83" s="205" t="s">
        <v>1520</v>
      </c>
      <c r="I83" s="206">
        <v>40</v>
      </c>
      <c r="J83" s="207"/>
      <c r="K83" s="208" t="str">
        <f t="shared" si="3"/>
        <v>-</v>
      </c>
      <c r="L83" s="209">
        <f t="shared" si="4"/>
        <v>0</v>
      </c>
      <c r="M83" s="210">
        <v>40</v>
      </c>
      <c r="N83" s="164" t="str">
        <f t="shared" si="5"/>
        <v/>
      </c>
      <c r="O83" s="221"/>
      <c r="P83" s="221"/>
      <c r="Q83" s="221"/>
      <c r="R83" s="221"/>
    </row>
    <row r="84" spans="2:18" s="193" customFormat="1">
      <c r="B84" s="201" t="s">
        <v>1450</v>
      </c>
      <c r="C84" s="202" t="s">
        <v>1451</v>
      </c>
      <c r="D84" s="203" t="s">
        <v>1519</v>
      </c>
      <c r="E84" s="204">
        <v>178</v>
      </c>
      <c r="F84" s="204">
        <v>183</v>
      </c>
      <c r="G84" s="204">
        <v>188</v>
      </c>
      <c r="H84" s="205" t="s">
        <v>1520</v>
      </c>
      <c r="I84" s="206">
        <v>40</v>
      </c>
      <c r="J84" s="207"/>
      <c r="K84" s="208" t="str">
        <f t="shared" si="3"/>
        <v>-</v>
      </c>
      <c r="L84" s="209">
        <f t="shared" si="4"/>
        <v>0</v>
      </c>
      <c r="M84" s="210">
        <v>40</v>
      </c>
      <c r="N84" s="164" t="str">
        <f t="shared" si="5"/>
        <v/>
      </c>
      <c r="O84" s="221"/>
      <c r="P84" s="221"/>
      <c r="Q84" s="221"/>
      <c r="R84" s="221"/>
    </row>
    <row r="85" spans="2:18" s="193" customFormat="1">
      <c r="B85" s="201" t="s">
        <v>1452</v>
      </c>
      <c r="C85" s="202" t="s">
        <v>1453</v>
      </c>
      <c r="D85" s="203" t="s">
        <v>1519</v>
      </c>
      <c r="E85" s="204">
        <v>192</v>
      </c>
      <c r="F85" s="204">
        <v>197</v>
      </c>
      <c r="G85" s="204">
        <v>201.99999999999994</v>
      </c>
      <c r="H85" s="205" t="s">
        <v>1520</v>
      </c>
      <c r="I85" s="206">
        <v>40</v>
      </c>
      <c r="J85" s="207"/>
      <c r="K85" s="208" t="str">
        <f t="shared" si="3"/>
        <v>-</v>
      </c>
      <c r="L85" s="209">
        <f t="shared" si="4"/>
        <v>0</v>
      </c>
      <c r="M85" s="210" t="s">
        <v>1522</v>
      </c>
      <c r="N85" s="164" t="str">
        <f t="shared" si="5"/>
        <v/>
      </c>
      <c r="O85" s="221"/>
      <c r="P85" s="221"/>
      <c r="Q85" s="221"/>
      <c r="R85" s="221"/>
    </row>
    <row r="86" spans="2:18" s="193" customFormat="1">
      <c r="B86" s="201" t="s">
        <v>1454</v>
      </c>
      <c r="C86" s="202" t="s">
        <v>1455</v>
      </c>
      <c r="D86" s="203" t="s">
        <v>1519</v>
      </c>
      <c r="E86" s="204">
        <v>192</v>
      </c>
      <c r="F86" s="204">
        <v>197</v>
      </c>
      <c r="G86" s="204">
        <v>201.99999999999994</v>
      </c>
      <c r="H86" s="205" t="s">
        <v>1520</v>
      </c>
      <c r="I86" s="206">
        <v>40</v>
      </c>
      <c r="J86" s="207"/>
      <c r="K86" s="208" t="str">
        <f t="shared" si="3"/>
        <v>-</v>
      </c>
      <c r="L86" s="209">
        <f t="shared" si="4"/>
        <v>0</v>
      </c>
      <c r="M86" s="210" t="s">
        <v>1522</v>
      </c>
      <c r="N86" s="164" t="str">
        <f t="shared" si="5"/>
        <v/>
      </c>
      <c r="O86" s="221"/>
      <c r="P86" s="221"/>
      <c r="Q86" s="221"/>
      <c r="R86" s="221"/>
    </row>
    <row r="87" spans="2:18" s="193" customFormat="1">
      <c r="B87" s="201" t="s">
        <v>1456</v>
      </c>
      <c r="C87" s="202" t="s">
        <v>1457</v>
      </c>
      <c r="D87" s="203" t="s">
        <v>1519</v>
      </c>
      <c r="E87" s="204">
        <v>178</v>
      </c>
      <c r="F87" s="204">
        <v>183</v>
      </c>
      <c r="G87" s="204">
        <v>188</v>
      </c>
      <c r="H87" s="205" t="s">
        <v>1520</v>
      </c>
      <c r="I87" s="206">
        <v>40</v>
      </c>
      <c r="J87" s="207"/>
      <c r="K87" s="208" t="str">
        <f t="shared" si="3"/>
        <v>-</v>
      </c>
      <c r="L87" s="209">
        <f t="shared" si="4"/>
        <v>0</v>
      </c>
      <c r="M87" s="210">
        <v>40</v>
      </c>
      <c r="N87" s="164" t="str">
        <f t="shared" si="5"/>
        <v/>
      </c>
      <c r="O87" s="221"/>
      <c r="P87" s="221"/>
      <c r="Q87" s="221"/>
      <c r="R87" s="221"/>
    </row>
    <row r="88" spans="2:18" s="193" customFormat="1">
      <c r="B88" s="201" t="s">
        <v>1458</v>
      </c>
      <c r="C88" s="202" t="s">
        <v>1459</v>
      </c>
      <c r="D88" s="203" t="s">
        <v>1525</v>
      </c>
      <c r="E88" s="204">
        <v>227</v>
      </c>
      <c r="F88" s="204">
        <v>233</v>
      </c>
      <c r="G88" s="204">
        <v>238.99999999999997</v>
      </c>
      <c r="H88" s="205" t="s">
        <v>1520</v>
      </c>
      <c r="I88" s="206">
        <v>25</v>
      </c>
      <c r="J88" s="207"/>
      <c r="K88" s="208" t="str">
        <f t="shared" si="3"/>
        <v>-</v>
      </c>
      <c r="L88" s="209">
        <f t="shared" si="4"/>
        <v>0</v>
      </c>
      <c r="M88" s="210">
        <v>35</v>
      </c>
      <c r="N88" s="164" t="str">
        <f t="shared" si="5"/>
        <v/>
      </c>
      <c r="O88" s="221"/>
      <c r="P88" s="221"/>
      <c r="Q88" s="221"/>
      <c r="R88" s="221"/>
    </row>
    <row r="89" spans="2:18" s="193" customFormat="1">
      <c r="B89" s="201" t="s">
        <v>1275</v>
      </c>
      <c r="C89" s="202" t="s">
        <v>1276</v>
      </c>
      <c r="D89" s="203" t="s">
        <v>1519</v>
      </c>
      <c r="E89" s="204">
        <v>103</v>
      </c>
      <c r="F89" s="204">
        <v>111</v>
      </c>
      <c r="G89" s="204">
        <v>121</v>
      </c>
      <c r="H89" s="211" t="s">
        <v>1534</v>
      </c>
      <c r="I89" s="206">
        <v>24</v>
      </c>
      <c r="J89" s="207"/>
      <c r="K89" s="208" t="str">
        <f t="shared" si="3"/>
        <v>-</v>
      </c>
      <c r="L89" s="209">
        <f t="shared" si="4"/>
        <v>0</v>
      </c>
      <c r="M89" s="210">
        <v>78</v>
      </c>
      <c r="N89" s="164" t="str">
        <f t="shared" si="5"/>
        <v/>
      </c>
      <c r="O89" s="221"/>
      <c r="P89" s="221"/>
      <c r="Q89" s="221"/>
      <c r="R89" s="221"/>
    </row>
    <row r="90" spans="2:18" s="193" customFormat="1">
      <c r="B90" s="201" t="s">
        <v>1291</v>
      </c>
      <c r="C90" s="202" t="s">
        <v>1292</v>
      </c>
      <c r="D90" s="203" t="s">
        <v>1519</v>
      </c>
      <c r="E90" s="204">
        <v>103</v>
      </c>
      <c r="F90" s="204">
        <v>111</v>
      </c>
      <c r="G90" s="204">
        <v>121</v>
      </c>
      <c r="H90" s="211" t="s">
        <v>1534</v>
      </c>
      <c r="I90" s="206">
        <v>24</v>
      </c>
      <c r="J90" s="207"/>
      <c r="K90" s="208" t="str">
        <f t="shared" si="3"/>
        <v>-</v>
      </c>
      <c r="L90" s="209">
        <f t="shared" si="4"/>
        <v>0</v>
      </c>
      <c r="M90" s="210" t="s">
        <v>1522</v>
      </c>
      <c r="N90" s="164" t="str">
        <f t="shared" si="5"/>
        <v/>
      </c>
      <c r="O90" s="221"/>
      <c r="P90" s="221"/>
      <c r="Q90" s="221"/>
      <c r="R90" s="221"/>
    </row>
    <row r="91" spans="2:18" s="193" customFormat="1">
      <c r="B91" s="201" t="s">
        <v>1460</v>
      </c>
      <c r="C91" s="202" t="s">
        <v>1461</v>
      </c>
      <c r="D91" s="203" t="s">
        <v>1519</v>
      </c>
      <c r="E91" s="204">
        <v>278</v>
      </c>
      <c r="F91" s="204">
        <v>286</v>
      </c>
      <c r="G91" s="204">
        <v>294</v>
      </c>
      <c r="H91" s="205" t="s">
        <v>1520</v>
      </c>
      <c r="I91" s="206">
        <v>40</v>
      </c>
      <c r="J91" s="207"/>
      <c r="K91" s="208" t="str">
        <f t="shared" si="3"/>
        <v>-</v>
      </c>
      <c r="L91" s="209">
        <f t="shared" si="4"/>
        <v>0</v>
      </c>
      <c r="M91" s="210">
        <v>40</v>
      </c>
      <c r="N91" s="164" t="str">
        <f t="shared" si="5"/>
        <v/>
      </c>
      <c r="O91" s="221"/>
      <c r="P91" s="221"/>
      <c r="Q91" s="221"/>
      <c r="R91" s="221"/>
    </row>
    <row r="92" spans="2:18" s="193" customFormat="1">
      <c r="B92" s="201" t="s">
        <v>1561</v>
      </c>
      <c r="C92" s="202" t="s">
        <v>1562</v>
      </c>
      <c r="D92" s="203" t="s">
        <v>1519</v>
      </c>
      <c r="E92" s="204">
        <v>228</v>
      </c>
      <c r="F92" s="204">
        <v>234</v>
      </c>
      <c r="G92" s="204">
        <v>241</v>
      </c>
      <c r="H92" s="205" t="s">
        <v>1520</v>
      </c>
      <c r="I92" s="206">
        <v>40</v>
      </c>
      <c r="J92" s="207"/>
      <c r="K92" s="208" t="str">
        <f t="shared" si="3"/>
        <v>-</v>
      </c>
      <c r="L92" s="209">
        <f t="shared" si="4"/>
        <v>0</v>
      </c>
      <c r="M92" s="210">
        <v>0</v>
      </c>
      <c r="N92" s="164" t="str">
        <f t="shared" si="5"/>
        <v/>
      </c>
      <c r="O92" s="221"/>
      <c r="P92" s="221"/>
      <c r="Q92" s="221"/>
      <c r="R92" s="221"/>
    </row>
    <row r="93" spans="2:18" s="193" customFormat="1">
      <c r="B93" s="201" t="s">
        <v>1462</v>
      </c>
      <c r="C93" s="202" t="s">
        <v>1463</v>
      </c>
      <c r="D93" s="203" t="s">
        <v>1525</v>
      </c>
      <c r="E93" s="204">
        <v>250</v>
      </c>
      <c r="F93" s="204">
        <v>257</v>
      </c>
      <c r="G93" s="204">
        <v>263.99999999999994</v>
      </c>
      <c r="H93" s="205" t="s">
        <v>1520</v>
      </c>
      <c r="I93" s="206">
        <v>25</v>
      </c>
      <c r="J93" s="207"/>
      <c r="K93" s="208" t="str">
        <f t="shared" si="3"/>
        <v>-</v>
      </c>
      <c r="L93" s="209">
        <f t="shared" si="4"/>
        <v>0</v>
      </c>
      <c r="M93" s="210">
        <v>25</v>
      </c>
      <c r="N93" s="164" t="str">
        <f t="shared" si="5"/>
        <v/>
      </c>
      <c r="O93" s="221"/>
      <c r="P93" s="221"/>
      <c r="Q93" s="221"/>
      <c r="R93" s="221"/>
    </row>
    <row r="94" spans="2:18" s="193" customFormat="1">
      <c r="B94" s="201" t="s">
        <v>1464</v>
      </c>
      <c r="C94" s="202" t="s">
        <v>1465</v>
      </c>
      <c r="D94" s="203" t="s">
        <v>1525</v>
      </c>
      <c r="E94" s="204">
        <v>234</v>
      </c>
      <c r="F94" s="204">
        <v>240</v>
      </c>
      <c r="G94" s="204">
        <v>246.99999999999997</v>
      </c>
      <c r="H94" s="205" t="s">
        <v>1520</v>
      </c>
      <c r="I94" s="206">
        <v>25</v>
      </c>
      <c r="J94" s="207"/>
      <c r="K94" s="208" t="str">
        <f t="shared" si="3"/>
        <v>-</v>
      </c>
      <c r="L94" s="209">
        <f t="shared" si="4"/>
        <v>0</v>
      </c>
      <c r="M94" s="210">
        <v>25</v>
      </c>
      <c r="N94" s="164" t="str">
        <f t="shared" si="5"/>
        <v/>
      </c>
      <c r="O94" s="221"/>
      <c r="P94" s="221"/>
      <c r="Q94" s="221"/>
      <c r="R94" s="221"/>
    </row>
    <row r="95" spans="2:18" s="193" customFormat="1">
      <c r="B95" s="201" t="s">
        <v>1466</v>
      </c>
      <c r="C95" s="202" t="s">
        <v>1467</v>
      </c>
      <c r="D95" s="203" t="s">
        <v>1525</v>
      </c>
      <c r="E95" s="204">
        <v>289</v>
      </c>
      <c r="F95" s="204">
        <v>297</v>
      </c>
      <c r="G95" s="204">
        <v>305</v>
      </c>
      <c r="H95" s="205" t="s">
        <v>1520</v>
      </c>
      <c r="I95" s="206">
        <v>25</v>
      </c>
      <c r="J95" s="207"/>
      <c r="K95" s="208" t="str">
        <f t="shared" si="3"/>
        <v>-</v>
      </c>
      <c r="L95" s="209">
        <f t="shared" si="4"/>
        <v>0</v>
      </c>
      <c r="M95" s="210">
        <v>25</v>
      </c>
      <c r="N95" s="164" t="str">
        <f t="shared" si="5"/>
        <v/>
      </c>
      <c r="O95" s="221"/>
      <c r="P95" s="221"/>
      <c r="Q95" s="221"/>
      <c r="R95" s="221"/>
    </row>
    <row r="96" spans="2:18" s="193" customFormat="1">
      <c r="B96" s="201" t="s">
        <v>1474</v>
      </c>
      <c r="C96" s="202" t="s">
        <v>1475</v>
      </c>
      <c r="D96" s="203" t="s">
        <v>1519</v>
      </c>
      <c r="E96" s="204">
        <v>234</v>
      </c>
      <c r="F96" s="204">
        <v>241</v>
      </c>
      <c r="G96" s="204">
        <v>248</v>
      </c>
      <c r="H96" s="205" t="s">
        <v>1520</v>
      </c>
      <c r="I96" s="206">
        <v>40</v>
      </c>
      <c r="J96" s="207"/>
      <c r="K96" s="208" t="str">
        <f t="shared" si="3"/>
        <v>-</v>
      </c>
      <c r="L96" s="209">
        <f t="shared" si="4"/>
        <v>0</v>
      </c>
      <c r="M96" s="210" t="s">
        <v>1522</v>
      </c>
      <c r="N96" s="164" t="str">
        <f t="shared" si="5"/>
        <v/>
      </c>
      <c r="O96" s="221"/>
      <c r="P96" s="221"/>
      <c r="Q96" s="221"/>
      <c r="R96" s="221"/>
    </row>
    <row r="97" spans="2:18" s="193" customFormat="1">
      <c r="B97" s="201" t="s">
        <v>1476</v>
      </c>
      <c r="C97" s="202" t="s">
        <v>1477</v>
      </c>
      <c r="D97" s="203" t="s">
        <v>1525</v>
      </c>
      <c r="E97" s="204">
        <v>241</v>
      </c>
      <c r="F97" s="204">
        <v>248</v>
      </c>
      <c r="G97" s="204">
        <v>254.99999999999997</v>
      </c>
      <c r="H97" s="205" t="s">
        <v>1520</v>
      </c>
      <c r="I97" s="206">
        <v>25</v>
      </c>
      <c r="J97" s="207"/>
      <c r="K97" s="208" t="str">
        <f t="shared" si="3"/>
        <v>-</v>
      </c>
      <c r="L97" s="209">
        <f t="shared" si="4"/>
        <v>0</v>
      </c>
      <c r="M97" s="210">
        <v>50</v>
      </c>
      <c r="N97" s="164" t="str">
        <f t="shared" si="5"/>
        <v/>
      </c>
      <c r="O97" s="221"/>
      <c r="P97" s="221"/>
      <c r="Q97" s="221"/>
      <c r="R97" s="221"/>
    </row>
    <row r="98" spans="2:18" s="193" customFormat="1">
      <c r="B98" s="201" t="s">
        <v>1478</v>
      </c>
      <c r="C98" s="202" t="s">
        <v>1479</v>
      </c>
      <c r="D98" s="203" t="s">
        <v>1519</v>
      </c>
      <c r="E98" s="204">
        <v>150</v>
      </c>
      <c r="F98" s="204">
        <v>154</v>
      </c>
      <c r="G98" s="204">
        <v>158</v>
      </c>
      <c r="H98" s="205" t="s">
        <v>1520</v>
      </c>
      <c r="I98" s="206">
        <v>40</v>
      </c>
      <c r="J98" s="207"/>
      <c r="K98" s="208" t="str">
        <f t="shared" si="3"/>
        <v>-</v>
      </c>
      <c r="L98" s="209">
        <f t="shared" si="4"/>
        <v>0</v>
      </c>
      <c r="M98" s="210" t="s">
        <v>1522</v>
      </c>
      <c r="N98" s="164" t="str">
        <f t="shared" si="5"/>
        <v/>
      </c>
      <c r="O98" s="221"/>
      <c r="P98" s="221"/>
      <c r="Q98" s="221"/>
      <c r="R98" s="221"/>
    </row>
    <row r="99" spans="2:18" s="193" customFormat="1">
      <c r="B99" s="201" t="s">
        <v>1355</v>
      </c>
      <c r="C99" s="202" t="s">
        <v>1356</v>
      </c>
      <c r="D99" s="203" t="s">
        <v>1519</v>
      </c>
      <c r="E99" s="204">
        <v>115</v>
      </c>
      <c r="F99" s="204">
        <v>123</v>
      </c>
      <c r="G99" s="204">
        <v>131</v>
      </c>
      <c r="H99" s="211" t="s">
        <v>1526</v>
      </c>
      <c r="I99" s="206">
        <v>24</v>
      </c>
      <c r="J99" s="207"/>
      <c r="K99" s="208" t="str">
        <f t="shared" si="3"/>
        <v>-</v>
      </c>
      <c r="L99" s="209">
        <f t="shared" si="4"/>
        <v>0</v>
      </c>
      <c r="M99" s="210">
        <v>0</v>
      </c>
      <c r="N99" s="164" t="str">
        <f t="shared" si="5"/>
        <v/>
      </c>
      <c r="O99" s="221"/>
      <c r="P99" s="221"/>
      <c r="Q99" s="221"/>
      <c r="R99" s="221"/>
    </row>
    <row r="100" spans="2:18" s="193" customFormat="1">
      <c r="B100" s="201" t="s">
        <v>1320</v>
      </c>
      <c r="C100" s="202" t="s">
        <v>1321</v>
      </c>
      <c r="D100" s="203" t="s">
        <v>1519</v>
      </c>
      <c r="E100" s="204">
        <v>115</v>
      </c>
      <c r="F100" s="204">
        <v>123</v>
      </c>
      <c r="G100" s="204">
        <v>131</v>
      </c>
      <c r="H100" s="211" t="s">
        <v>1534</v>
      </c>
      <c r="I100" s="206">
        <v>24</v>
      </c>
      <c r="J100" s="207"/>
      <c r="K100" s="208" t="str">
        <f t="shared" si="3"/>
        <v>-</v>
      </c>
      <c r="L100" s="209">
        <f t="shared" si="4"/>
        <v>0</v>
      </c>
      <c r="M100" s="210">
        <v>0</v>
      </c>
      <c r="N100" s="164" t="str">
        <f t="shared" si="5"/>
        <v/>
      </c>
      <c r="O100" s="221"/>
      <c r="P100" s="221"/>
      <c r="Q100" s="221"/>
      <c r="R100" s="221"/>
    </row>
    <row r="101" spans="2:18" s="193" customFormat="1">
      <c r="B101" s="201" t="s">
        <v>1332</v>
      </c>
      <c r="C101" s="202" t="s">
        <v>1333</v>
      </c>
      <c r="D101" s="203" t="s">
        <v>1519</v>
      </c>
      <c r="E101" s="204">
        <v>187</v>
      </c>
      <c r="F101" s="204">
        <v>202</v>
      </c>
      <c r="G101" s="204">
        <v>217</v>
      </c>
      <c r="H101" s="211" t="s">
        <v>1526</v>
      </c>
      <c r="I101" s="206">
        <v>24</v>
      </c>
      <c r="J101" s="207"/>
      <c r="K101" s="208" t="str">
        <f t="shared" si="3"/>
        <v>-</v>
      </c>
      <c r="L101" s="209">
        <f t="shared" si="4"/>
        <v>0</v>
      </c>
      <c r="M101" s="210">
        <v>11</v>
      </c>
      <c r="N101" s="164" t="str">
        <f t="shared" si="5"/>
        <v/>
      </c>
      <c r="O101" s="221"/>
      <c r="P101" s="221"/>
      <c r="Q101" s="221"/>
      <c r="R101" s="221"/>
    </row>
    <row r="102" spans="2:18" s="193" customFormat="1">
      <c r="B102" s="201" t="s">
        <v>1482</v>
      </c>
      <c r="C102" s="202" t="s">
        <v>1483</v>
      </c>
      <c r="D102" s="203" t="s">
        <v>1519</v>
      </c>
      <c r="E102" s="204">
        <v>171</v>
      </c>
      <c r="F102" s="204">
        <v>176</v>
      </c>
      <c r="G102" s="204">
        <v>181</v>
      </c>
      <c r="H102" s="205" t="s">
        <v>1520</v>
      </c>
      <c r="I102" s="206">
        <v>40</v>
      </c>
      <c r="J102" s="207"/>
      <c r="K102" s="208" t="str">
        <f t="shared" si="3"/>
        <v>-</v>
      </c>
      <c r="L102" s="209">
        <f t="shared" si="4"/>
        <v>0</v>
      </c>
      <c r="M102" s="210">
        <v>0</v>
      </c>
      <c r="N102" s="164" t="str">
        <f t="shared" si="5"/>
        <v/>
      </c>
      <c r="O102" s="221"/>
      <c r="P102" s="221"/>
      <c r="Q102" s="221"/>
      <c r="R102" s="221"/>
    </row>
    <row r="103" spans="2:18" s="193" customFormat="1">
      <c r="B103" s="201" t="s">
        <v>1265</v>
      </c>
      <c r="C103" s="202" t="s">
        <v>1266</v>
      </c>
      <c r="D103" s="203" t="s">
        <v>1519</v>
      </c>
      <c r="E103" s="204">
        <v>115</v>
      </c>
      <c r="F103" s="204">
        <v>123</v>
      </c>
      <c r="G103" s="204">
        <v>131</v>
      </c>
      <c r="H103" s="211" t="s">
        <v>1526</v>
      </c>
      <c r="I103" s="206">
        <v>24</v>
      </c>
      <c r="J103" s="207"/>
      <c r="K103" s="208" t="str">
        <f t="shared" si="3"/>
        <v>-</v>
      </c>
      <c r="L103" s="209">
        <f t="shared" si="4"/>
        <v>0</v>
      </c>
      <c r="M103" s="210" t="s">
        <v>1522</v>
      </c>
      <c r="N103" s="164" t="str">
        <f t="shared" si="5"/>
        <v/>
      </c>
      <c r="O103" s="221"/>
      <c r="P103" s="221"/>
      <c r="Q103" s="221"/>
      <c r="R103" s="221"/>
    </row>
    <row r="104" spans="2:18" s="193" customFormat="1">
      <c r="B104" s="201" t="s">
        <v>1484</v>
      </c>
      <c r="C104" s="202" t="s">
        <v>1485</v>
      </c>
      <c r="D104" s="203" t="s">
        <v>1519</v>
      </c>
      <c r="E104" s="204">
        <v>200</v>
      </c>
      <c r="F104" s="204">
        <v>205</v>
      </c>
      <c r="G104" s="204">
        <v>211</v>
      </c>
      <c r="H104" s="205" t="s">
        <v>1520</v>
      </c>
      <c r="I104" s="206">
        <v>40</v>
      </c>
      <c r="J104" s="207"/>
      <c r="K104" s="208" t="str">
        <f t="shared" si="3"/>
        <v>-</v>
      </c>
      <c r="L104" s="209">
        <f t="shared" si="4"/>
        <v>0</v>
      </c>
      <c r="M104" s="210">
        <v>80</v>
      </c>
      <c r="N104" s="164" t="str">
        <f t="shared" si="5"/>
        <v/>
      </c>
      <c r="O104" s="221"/>
      <c r="P104" s="221"/>
      <c r="Q104" s="221"/>
      <c r="R104" s="221"/>
    </row>
    <row r="105" spans="2:18" s="193" customFormat="1">
      <c r="B105" s="201" t="s">
        <v>1389</v>
      </c>
      <c r="C105" s="202" t="s">
        <v>1390</v>
      </c>
      <c r="D105" s="203" t="s">
        <v>1519</v>
      </c>
      <c r="E105" s="204">
        <v>164</v>
      </c>
      <c r="F105" s="204">
        <v>177</v>
      </c>
      <c r="G105" s="204">
        <v>191</v>
      </c>
      <c r="H105" s="211" t="s">
        <v>1563</v>
      </c>
      <c r="I105" s="206">
        <v>24</v>
      </c>
      <c r="J105" s="207"/>
      <c r="K105" s="208" t="str">
        <f t="shared" si="3"/>
        <v>-</v>
      </c>
      <c r="L105" s="209">
        <f t="shared" si="4"/>
        <v>0</v>
      </c>
      <c r="M105" s="210">
        <v>90</v>
      </c>
      <c r="N105" s="164" t="str">
        <f t="shared" si="5"/>
        <v/>
      </c>
      <c r="O105" s="221"/>
      <c r="P105" s="221"/>
      <c r="Q105" s="221"/>
      <c r="R105" s="221"/>
    </row>
    <row r="106" spans="2:18" s="193" customFormat="1">
      <c r="B106" s="201" t="s">
        <v>1387</v>
      </c>
      <c r="C106" s="202" t="s">
        <v>1388</v>
      </c>
      <c r="D106" s="203" t="s">
        <v>1519</v>
      </c>
      <c r="E106" s="204">
        <v>167</v>
      </c>
      <c r="F106" s="204">
        <v>181</v>
      </c>
      <c r="G106" s="204">
        <v>195</v>
      </c>
      <c r="H106" s="211" t="s">
        <v>1563</v>
      </c>
      <c r="I106" s="206">
        <v>24</v>
      </c>
      <c r="J106" s="207"/>
      <c r="K106" s="208" t="str">
        <f t="shared" si="3"/>
        <v>-</v>
      </c>
      <c r="L106" s="209">
        <f t="shared" si="4"/>
        <v>0</v>
      </c>
      <c r="M106" s="210" t="s">
        <v>1522</v>
      </c>
      <c r="N106" s="164" t="str">
        <f t="shared" si="5"/>
        <v/>
      </c>
      <c r="O106" s="221"/>
      <c r="P106" s="221"/>
      <c r="Q106" s="221"/>
      <c r="R106" s="221"/>
    </row>
    <row r="107" spans="2:18" s="193" customFormat="1">
      <c r="B107" s="201" t="s">
        <v>1486</v>
      </c>
      <c r="C107" s="202" t="s">
        <v>1487</v>
      </c>
      <c r="D107" s="203" t="s">
        <v>1519</v>
      </c>
      <c r="E107" s="204">
        <v>214</v>
      </c>
      <c r="F107" s="204">
        <v>220</v>
      </c>
      <c r="G107" s="204">
        <v>225.99999999999997</v>
      </c>
      <c r="H107" s="205" t="s">
        <v>1520</v>
      </c>
      <c r="I107" s="206">
        <v>40</v>
      </c>
      <c r="J107" s="207"/>
      <c r="K107" s="208" t="str">
        <f t="shared" si="3"/>
        <v>-</v>
      </c>
      <c r="L107" s="209">
        <f t="shared" si="4"/>
        <v>0</v>
      </c>
      <c r="M107" s="210">
        <v>40</v>
      </c>
      <c r="N107" s="164" t="str">
        <f t="shared" si="5"/>
        <v/>
      </c>
      <c r="O107" s="221"/>
      <c r="P107" s="221"/>
      <c r="Q107" s="221"/>
      <c r="R107" s="221"/>
    </row>
    <row r="108" spans="2:18" s="193" customFormat="1">
      <c r="B108" s="201" t="s">
        <v>1357</v>
      </c>
      <c r="C108" s="202" t="s">
        <v>1358</v>
      </c>
      <c r="D108" s="203" t="s">
        <v>1519</v>
      </c>
      <c r="E108" s="204">
        <v>167</v>
      </c>
      <c r="F108" s="204">
        <v>181</v>
      </c>
      <c r="G108" s="204">
        <v>195</v>
      </c>
      <c r="H108" s="211" t="s">
        <v>1563</v>
      </c>
      <c r="I108" s="206">
        <v>24</v>
      </c>
      <c r="J108" s="207"/>
      <c r="K108" s="208" t="str">
        <f t="shared" si="3"/>
        <v>-</v>
      </c>
      <c r="L108" s="209">
        <f t="shared" si="4"/>
        <v>0</v>
      </c>
      <c r="M108" s="210" t="s">
        <v>1522</v>
      </c>
      <c r="N108" s="164" t="str">
        <f t="shared" si="5"/>
        <v/>
      </c>
      <c r="O108" s="221"/>
      <c r="P108" s="221"/>
      <c r="Q108" s="221"/>
      <c r="R108" s="221"/>
    </row>
    <row r="109" spans="2:18" s="193" customFormat="1">
      <c r="B109" s="201" t="s">
        <v>1359</v>
      </c>
      <c r="C109" s="202" t="s">
        <v>1360</v>
      </c>
      <c r="D109" s="203" t="s">
        <v>1519</v>
      </c>
      <c r="E109" s="204">
        <v>167</v>
      </c>
      <c r="F109" s="204">
        <v>181</v>
      </c>
      <c r="G109" s="204">
        <v>195</v>
      </c>
      <c r="H109" s="205" t="s">
        <v>1520</v>
      </c>
      <c r="I109" s="206">
        <v>24</v>
      </c>
      <c r="J109" s="207"/>
      <c r="K109" s="208" t="str">
        <f t="shared" si="3"/>
        <v>-</v>
      </c>
      <c r="L109" s="209">
        <f t="shared" si="4"/>
        <v>0</v>
      </c>
      <c r="M109" s="210" t="s">
        <v>1522</v>
      </c>
      <c r="N109" s="164" t="str">
        <f t="shared" si="5"/>
        <v/>
      </c>
      <c r="O109" s="221"/>
      <c r="P109" s="221"/>
      <c r="Q109" s="221"/>
      <c r="R109" s="221" t="s">
        <v>1</v>
      </c>
    </row>
    <row r="110" spans="2:18" s="193" customFormat="1">
      <c r="B110" s="201" t="s">
        <v>1488</v>
      </c>
      <c r="C110" s="202" t="s">
        <v>1489</v>
      </c>
      <c r="D110" s="203" t="s">
        <v>1519</v>
      </c>
      <c r="E110" s="204">
        <v>214</v>
      </c>
      <c r="F110" s="204">
        <v>220</v>
      </c>
      <c r="G110" s="204">
        <v>225.99999999999997</v>
      </c>
      <c r="H110" s="205" t="s">
        <v>1520</v>
      </c>
      <c r="I110" s="206">
        <v>40</v>
      </c>
      <c r="J110" s="207"/>
      <c r="K110" s="208" t="str">
        <f t="shared" si="3"/>
        <v>-</v>
      </c>
      <c r="L110" s="209">
        <f t="shared" si="4"/>
        <v>0</v>
      </c>
      <c r="M110" s="210">
        <v>0</v>
      </c>
      <c r="N110" s="164" t="str">
        <f t="shared" si="5"/>
        <v/>
      </c>
      <c r="O110" s="221"/>
      <c r="P110" s="221"/>
      <c r="Q110" s="221"/>
      <c r="R110" s="221"/>
    </row>
    <row r="111" spans="2:18" s="193" customFormat="1">
      <c r="B111" s="201" t="s">
        <v>1490</v>
      </c>
      <c r="C111" s="202" t="s">
        <v>1491</v>
      </c>
      <c r="D111" s="203" t="s">
        <v>1519</v>
      </c>
      <c r="E111" s="204">
        <v>214</v>
      </c>
      <c r="F111" s="204">
        <v>220</v>
      </c>
      <c r="G111" s="204">
        <v>225.99999999999997</v>
      </c>
      <c r="H111" s="205" t="s">
        <v>1520</v>
      </c>
      <c r="I111" s="206">
        <v>40</v>
      </c>
      <c r="J111" s="207"/>
      <c r="K111" s="208" t="str">
        <f t="shared" si="3"/>
        <v>-</v>
      </c>
      <c r="L111" s="209">
        <f t="shared" si="4"/>
        <v>0</v>
      </c>
      <c r="M111" s="210">
        <v>40</v>
      </c>
      <c r="N111" s="164" t="str">
        <f t="shared" si="5"/>
        <v/>
      </c>
      <c r="O111" s="221"/>
      <c r="P111" s="221"/>
      <c r="Q111" s="221"/>
      <c r="R111" s="221"/>
    </row>
    <row r="112" spans="2:18" s="193" customFormat="1">
      <c r="B112" s="201" t="s">
        <v>1391</v>
      </c>
      <c r="C112" s="202" t="s">
        <v>1392</v>
      </c>
      <c r="D112" s="203" t="s">
        <v>1519</v>
      </c>
      <c r="E112" s="204">
        <v>167</v>
      </c>
      <c r="F112" s="204">
        <v>181</v>
      </c>
      <c r="G112" s="204">
        <v>195</v>
      </c>
      <c r="H112" s="211" t="s">
        <v>1563</v>
      </c>
      <c r="I112" s="206">
        <v>24</v>
      </c>
      <c r="J112" s="207"/>
      <c r="K112" s="208" t="str">
        <f t="shared" si="3"/>
        <v>-</v>
      </c>
      <c r="L112" s="209">
        <f t="shared" si="4"/>
        <v>0</v>
      </c>
      <c r="M112" s="210" t="s">
        <v>1522</v>
      </c>
      <c r="N112" s="164" t="str">
        <f t="shared" si="5"/>
        <v/>
      </c>
      <c r="O112" s="221"/>
      <c r="P112" s="221"/>
      <c r="Q112" s="221"/>
      <c r="R112" s="221"/>
    </row>
    <row r="113" spans="2:18" s="193" customFormat="1">
      <c r="B113" s="201" t="s">
        <v>1361</v>
      </c>
      <c r="C113" s="202" t="s">
        <v>1362</v>
      </c>
      <c r="D113" s="203" t="s">
        <v>1519</v>
      </c>
      <c r="E113" s="204">
        <v>167</v>
      </c>
      <c r="F113" s="204">
        <v>181</v>
      </c>
      <c r="G113" s="204">
        <v>195</v>
      </c>
      <c r="H113" s="211" t="s">
        <v>1563</v>
      </c>
      <c r="I113" s="206">
        <v>24</v>
      </c>
      <c r="J113" s="207"/>
      <c r="K113" s="208" t="str">
        <f t="shared" si="3"/>
        <v>-</v>
      </c>
      <c r="L113" s="209">
        <f t="shared" si="4"/>
        <v>0</v>
      </c>
      <c r="M113" s="210" t="s">
        <v>1522</v>
      </c>
      <c r="N113" s="164" t="str">
        <f t="shared" si="5"/>
        <v/>
      </c>
      <c r="O113" s="221"/>
      <c r="P113" s="221"/>
      <c r="Q113" s="221"/>
      <c r="R113" s="221"/>
    </row>
    <row r="114" spans="2:18" s="193" customFormat="1">
      <c r="B114" s="201" t="s">
        <v>1363</v>
      </c>
      <c r="C114" s="202" t="s">
        <v>1364</v>
      </c>
      <c r="D114" s="203" t="s">
        <v>1519</v>
      </c>
      <c r="E114" s="204">
        <v>167</v>
      </c>
      <c r="F114" s="204">
        <v>181</v>
      </c>
      <c r="G114" s="204">
        <v>195</v>
      </c>
      <c r="H114" s="211" t="s">
        <v>1563</v>
      </c>
      <c r="I114" s="206">
        <v>24</v>
      </c>
      <c r="J114" s="207"/>
      <c r="K114" s="208" t="str">
        <f t="shared" si="3"/>
        <v>-</v>
      </c>
      <c r="L114" s="209">
        <f t="shared" si="4"/>
        <v>0</v>
      </c>
      <c r="M114" s="210" t="s">
        <v>1522</v>
      </c>
      <c r="N114" s="164" t="str">
        <f t="shared" si="5"/>
        <v/>
      </c>
      <c r="O114" s="221"/>
      <c r="P114" s="221"/>
      <c r="Q114" s="221"/>
      <c r="R114" s="221"/>
    </row>
    <row r="115" spans="2:18" s="193" customFormat="1">
      <c r="B115" s="201" t="s">
        <v>1365</v>
      </c>
      <c r="C115" s="202" t="s">
        <v>1366</v>
      </c>
      <c r="D115" s="203" t="s">
        <v>1519</v>
      </c>
      <c r="E115" s="204">
        <v>167</v>
      </c>
      <c r="F115" s="204">
        <v>181</v>
      </c>
      <c r="G115" s="204">
        <v>195</v>
      </c>
      <c r="H115" s="205" t="s">
        <v>1520</v>
      </c>
      <c r="I115" s="206">
        <v>24</v>
      </c>
      <c r="J115" s="207"/>
      <c r="K115" s="208" t="str">
        <f t="shared" si="3"/>
        <v>-</v>
      </c>
      <c r="L115" s="209">
        <f t="shared" si="4"/>
        <v>0</v>
      </c>
      <c r="M115" s="210" t="s">
        <v>1522</v>
      </c>
      <c r="N115" s="164" t="str">
        <f t="shared" si="5"/>
        <v/>
      </c>
      <c r="O115" s="221"/>
      <c r="P115" s="221"/>
      <c r="Q115" s="221"/>
      <c r="R115" s="221"/>
    </row>
    <row r="116" spans="2:18" s="193" customFormat="1">
      <c r="B116" s="201" t="s">
        <v>1395</v>
      </c>
      <c r="C116" s="202" t="s">
        <v>1396</v>
      </c>
      <c r="D116" s="203" t="s">
        <v>1519</v>
      </c>
      <c r="E116" s="204">
        <v>167</v>
      </c>
      <c r="F116" s="204">
        <v>181</v>
      </c>
      <c r="G116" s="204">
        <v>195</v>
      </c>
      <c r="H116" s="211" t="s">
        <v>1563</v>
      </c>
      <c r="I116" s="206">
        <v>24</v>
      </c>
      <c r="J116" s="207"/>
      <c r="K116" s="208" t="str">
        <f t="shared" si="3"/>
        <v>-</v>
      </c>
      <c r="L116" s="209">
        <f t="shared" si="4"/>
        <v>0</v>
      </c>
      <c r="M116" s="210" t="s">
        <v>1522</v>
      </c>
      <c r="N116" s="164" t="str">
        <f t="shared" si="5"/>
        <v/>
      </c>
      <c r="O116" s="221"/>
      <c r="P116" s="221"/>
      <c r="Q116" s="221"/>
      <c r="R116" s="221"/>
    </row>
    <row r="117" spans="2:18" s="193" customFormat="1">
      <c r="B117" s="201" t="s">
        <v>1383</v>
      </c>
      <c r="C117" s="202" t="s">
        <v>1384</v>
      </c>
      <c r="D117" s="203" t="s">
        <v>1519</v>
      </c>
      <c r="E117" s="204">
        <v>167</v>
      </c>
      <c r="F117" s="204">
        <v>181</v>
      </c>
      <c r="G117" s="204">
        <v>195</v>
      </c>
      <c r="H117" s="211" t="s">
        <v>1563</v>
      </c>
      <c r="I117" s="206">
        <v>24</v>
      </c>
      <c r="J117" s="207"/>
      <c r="K117" s="208" t="str">
        <f t="shared" si="3"/>
        <v>-</v>
      </c>
      <c r="L117" s="209">
        <f t="shared" si="4"/>
        <v>0</v>
      </c>
      <c r="M117" s="210" t="s">
        <v>1522</v>
      </c>
      <c r="N117" s="164" t="str">
        <f t="shared" si="5"/>
        <v/>
      </c>
      <c r="O117" s="221"/>
      <c r="P117" s="221"/>
      <c r="Q117" s="221"/>
      <c r="R117" s="221"/>
    </row>
    <row r="118" spans="2:18" s="193" customFormat="1">
      <c r="B118" s="201" t="s">
        <v>1403</v>
      </c>
      <c r="C118" s="202" t="s">
        <v>1404</v>
      </c>
      <c r="D118" s="203" t="s">
        <v>1519</v>
      </c>
      <c r="E118" s="204">
        <v>167</v>
      </c>
      <c r="F118" s="204">
        <v>181</v>
      </c>
      <c r="G118" s="204">
        <v>195</v>
      </c>
      <c r="H118" s="205" t="s">
        <v>1520</v>
      </c>
      <c r="I118" s="206">
        <v>24</v>
      </c>
      <c r="J118" s="207"/>
      <c r="K118" s="208" t="str">
        <f t="shared" si="3"/>
        <v>-</v>
      </c>
      <c r="L118" s="209">
        <f t="shared" si="4"/>
        <v>0</v>
      </c>
      <c r="M118" s="210">
        <v>30</v>
      </c>
      <c r="N118" s="164" t="str">
        <f t="shared" si="5"/>
        <v/>
      </c>
      <c r="O118" s="221"/>
      <c r="P118" s="221"/>
      <c r="Q118" s="221"/>
      <c r="R118" s="221"/>
    </row>
    <row r="119" spans="2:18" s="193" customFormat="1">
      <c r="B119" s="201" t="s">
        <v>1367</v>
      </c>
      <c r="C119" s="202" t="s">
        <v>1368</v>
      </c>
      <c r="D119" s="203" t="s">
        <v>1519</v>
      </c>
      <c r="E119" s="204">
        <v>167</v>
      </c>
      <c r="F119" s="204">
        <v>181</v>
      </c>
      <c r="G119" s="204">
        <v>195</v>
      </c>
      <c r="H119" s="211" t="s">
        <v>1563</v>
      </c>
      <c r="I119" s="206">
        <v>24</v>
      </c>
      <c r="J119" s="207"/>
      <c r="K119" s="208" t="str">
        <f t="shared" si="3"/>
        <v>-</v>
      </c>
      <c r="L119" s="209">
        <f t="shared" si="4"/>
        <v>0</v>
      </c>
      <c r="M119" s="210" t="s">
        <v>1522</v>
      </c>
      <c r="N119" s="164" t="str">
        <f t="shared" si="5"/>
        <v/>
      </c>
      <c r="O119" s="221"/>
      <c r="P119" s="221"/>
      <c r="Q119" s="221"/>
      <c r="R119" s="221"/>
    </row>
    <row r="120" spans="2:18" s="193" customFormat="1">
      <c r="B120" s="201" t="s">
        <v>1393</v>
      </c>
      <c r="C120" s="202" t="s">
        <v>1394</v>
      </c>
      <c r="D120" s="203" t="s">
        <v>1519</v>
      </c>
      <c r="E120" s="204">
        <v>167</v>
      </c>
      <c r="F120" s="204">
        <v>181</v>
      </c>
      <c r="G120" s="204">
        <v>195</v>
      </c>
      <c r="H120" s="211" t="s">
        <v>1563</v>
      </c>
      <c r="I120" s="206">
        <v>24</v>
      </c>
      <c r="J120" s="207"/>
      <c r="K120" s="208" t="str">
        <f t="shared" si="3"/>
        <v>-</v>
      </c>
      <c r="L120" s="209">
        <f t="shared" si="4"/>
        <v>0</v>
      </c>
      <c r="M120" s="210" t="s">
        <v>1522</v>
      </c>
      <c r="N120" s="164" t="str">
        <f t="shared" si="5"/>
        <v/>
      </c>
      <c r="O120" s="221"/>
      <c r="P120" s="221"/>
      <c r="Q120" s="221"/>
      <c r="R120" s="221"/>
    </row>
    <row r="121" spans="2:18" s="193" customFormat="1">
      <c r="B121" s="201" t="s">
        <v>1308</v>
      </c>
      <c r="C121" s="202" t="s">
        <v>1309</v>
      </c>
      <c r="D121" s="203" t="s">
        <v>1519</v>
      </c>
      <c r="E121" s="204">
        <v>167</v>
      </c>
      <c r="F121" s="204">
        <v>181</v>
      </c>
      <c r="G121" s="204">
        <v>195</v>
      </c>
      <c r="H121" s="211" t="s">
        <v>1563</v>
      </c>
      <c r="I121" s="206">
        <v>24</v>
      </c>
      <c r="J121" s="207"/>
      <c r="K121" s="208" t="str">
        <f t="shared" si="3"/>
        <v>-</v>
      </c>
      <c r="L121" s="209">
        <f t="shared" si="4"/>
        <v>0</v>
      </c>
      <c r="M121" s="210">
        <v>91</v>
      </c>
      <c r="N121" s="164"/>
      <c r="O121" s="221"/>
      <c r="P121" s="221"/>
      <c r="Q121" s="221"/>
      <c r="R121" s="221"/>
    </row>
    <row r="122" spans="2:18" s="193" customFormat="1">
      <c r="B122" s="201" t="s">
        <v>1369</v>
      </c>
      <c r="C122" s="202" t="s">
        <v>1370</v>
      </c>
      <c r="D122" s="203" t="s">
        <v>1519</v>
      </c>
      <c r="E122" s="204">
        <v>167</v>
      </c>
      <c r="F122" s="204">
        <v>181</v>
      </c>
      <c r="G122" s="204">
        <v>195</v>
      </c>
      <c r="H122" s="211" t="s">
        <v>1563</v>
      </c>
      <c r="I122" s="206">
        <v>24</v>
      </c>
      <c r="J122" s="207"/>
      <c r="K122" s="208" t="str">
        <f t="shared" si="3"/>
        <v>-</v>
      </c>
      <c r="L122" s="209">
        <f t="shared" si="4"/>
        <v>0</v>
      </c>
      <c r="M122" s="210" t="s">
        <v>1522</v>
      </c>
      <c r="N122" s="164" t="str">
        <f t="shared" si="5"/>
        <v/>
      </c>
      <c r="O122" s="221"/>
      <c r="P122" s="221"/>
      <c r="Q122" s="221"/>
      <c r="R122" s="221"/>
    </row>
    <row r="123" spans="2:18" s="193" customFormat="1">
      <c r="B123" s="201" t="s">
        <v>1385</v>
      </c>
      <c r="C123" s="202" t="s">
        <v>1386</v>
      </c>
      <c r="D123" s="203" t="s">
        <v>1519</v>
      </c>
      <c r="E123" s="204">
        <v>167</v>
      </c>
      <c r="F123" s="204">
        <v>181</v>
      </c>
      <c r="G123" s="204">
        <v>195</v>
      </c>
      <c r="H123" s="211" t="s">
        <v>1563</v>
      </c>
      <c r="I123" s="206">
        <v>24</v>
      </c>
      <c r="J123" s="207"/>
      <c r="K123" s="208" t="str">
        <f t="shared" si="3"/>
        <v>-</v>
      </c>
      <c r="L123" s="209">
        <f t="shared" si="4"/>
        <v>0</v>
      </c>
      <c r="M123" s="210" t="s">
        <v>1522</v>
      </c>
      <c r="N123" s="164" t="str">
        <f t="shared" si="5"/>
        <v/>
      </c>
      <c r="O123" s="221"/>
      <c r="P123" s="221"/>
      <c r="Q123" s="221"/>
      <c r="R123" s="221"/>
    </row>
    <row r="124" spans="2:18" s="193" customFormat="1">
      <c r="B124" s="201" t="s">
        <v>1283</v>
      </c>
      <c r="C124" s="202" t="s">
        <v>1284</v>
      </c>
      <c r="D124" s="203" t="s">
        <v>1519</v>
      </c>
      <c r="E124" s="204">
        <v>91</v>
      </c>
      <c r="F124" s="204">
        <v>99</v>
      </c>
      <c r="G124" s="204">
        <v>107</v>
      </c>
      <c r="H124" s="211" t="s">
        <v>1563</v>
      </c>
      <c r="I124" s="206">
        <v>24</v>
      </c>
      <c r="J124" s="207"/>
      <c r="K124" s="208" t="str">
        <f t="shared" si="3"/>
        <v>-</v>
      </c>
      <c r="L124" s="209">
        <f t="shared" si="4"/>
        <v>0</v>
      </c>
      <c r="M124" s="210" t="s">
        <v>1522</v>
      </c>
      <c r="N124" s="164" t="str">
        <f t="shared" si="5"/>
        <v/>
      </c>
      <c r="O124" s="221"/>
      <c r="P124" s="221"/>
      <c r="Q124" s="221"/>
      <c r="R124" s="221"/>
    </row>
    <row r="125" spans="2:18" s="193" customFormat="1">
      <c r="B125" s="201" t="s">
        <v>1267</v>
      </c>
      <c r="C125" s="202" t="s">
        <v>1268</v>
      </c>
      <c r="D125" s="203" t="s">
        <v>1519</v>
      </c>
      <c r="E125" s="204">
        <v>91</v>
      </c>
      <c r="F125" s="204">
        <v>99</v>
      </c>
      <c r="G125" s="204">
        <v>107</v>
      </c>
      <c r="H125" s="211" t="s">
        <v>1564</v>
      </c>
      <c r="I125" s="206">
        <v>24</v>
      </c>
      <c r="J125" s="207"/>
      <c r="K125" s="208" t="str">
        <f t="shared" si="3"/>
        <v>-</v>
      </c>
      <c r="L125" s="209">
        <f t="shared" si="4"/>
        <v>0</v>
      </c>
      <c r="M125" s="210" t="s">
        <v>1522</v>
      </c>
      <c r="N125" s="164" t="str">
        <f t="shared" si="5"/>
        <v/>
      </c>
      <c r="O125" s="221"/>
      <c r="P125" s="221"/>
      <c r="Q125" s="221"/>
      <c r="R125" s="221"/>
    </row>
    <row r="126" spans="2:18" s="193" customFormat="1">
      <c r="B126" s="201" t="s">
        <v>1494</v>
      </c>
      <c r="C126" s="202" t="s">
        <v>1495</v>
      </c>
      <c r="D126" s="203" t="s">
        <v>1519</v>
      </c>
      <c r="E126" s="204">
        <v>150</v>
      </c>
      <c r="F126" s="204">
        <v>154</v>
      </c>
      <c r="G126" s="204">
        <v>158</v>
      </c>
      <c r="H126" s="205" t="s">
        <v>1520</v>
      </c>
      <c r="I126" s="206">
        <v>40</v>
      </c>
      <c r="J126" s="207"/>
      <c r="K126" s="208" t="str">
        <f t="shared" si="3"/>
        <v>-</v>
      </c>
      <c r="L126" s="209">
        <f t="shared" si="4"/>
        <v>0</v>
      </c>
      <c r="M126" s="210">
        <v>0</v>
      </c>
      <c r="N126" s="164" t="str">
        <f t="shared" si="5"/>
        <v/>
      </c>
      <c r="O126" s="221"/>
      <c r="P126" s="221"/>
      <c r="Q126" s="221"/>
      <c r="R126" s="221"/>
    </row>
    <row r="127" spans="2:18" s="193" customFormat="1">
      <c r="B127" s="201" t="s">
        <v>1279</v>
      </c>
      <c r="C127" s="202" t="s">
        <v>1280</v>
      </c>
      <c r="D127" s="203" t="s">
        <v>1519</v>
      </c>
      <c r="E127" s="204">
        <v>91</v>
      </c>
      <c r="F127" s="204">
        <v>99</v>
      </c>
      <c r="G127" s="204">
        <v>107</v>
      </c>
      <c r="H127" s="211" t="s">
        <v>1564</v>
      </c>
      <c r="I127" s="206">
        <v>24</v>
      </c>
      <c r="J127" s="207"/>
      <c r="K127" s="208" t="str">
        <f t="shared" si="3"/>
        <v>-</v>
      </c>
      <c r="L127" s="209">
        <f t="shared" si="4"/>
        <v>0</v>
      </c>
      <c r="M127" s="210">
        <v>7</v>
      </c>
      <c r="N127" s="164" t="str">
        <f t="shared" si="5"/>
        <v/>
      </c>
      <c r="O127" s="221"/>
      <c r="P127" s="221"/>
      <c r="Q127" s="221"/>
      <c r="R127" s="221"/>
    </row>
    <row r="128" spans="2:18" s="193" customFormat="1">
      <c r="B128" s="201" t="s">
        <v>1277</v>
      </c>
      <c r="C128" s="202" t="s">
        <v>1278</v>
      </c>
      <c r="D128" s="203" t="s">
        <v>1519</v>
      </c>
      <c r="E128" s="204">
        <v>91</v>
      </c>
      <c r="F128" s="204">
        <v>99</v>
      </c>
      <c r="G128" s="204">
        <v>107</v>
      </c>
      <c r="H128" s="211" t="s">
        <v>1564</v>
      </c>
      <c r="I128" s="206">
        <v>24</v>
      </c>
      <c r="J128" s="207"/>
      <c r="K128" s="208" t="str">
        <f t="shared" si="3"/>
        <v>-</v>
      </c>
      <c r="L128" s="209">
        <f t="shared" si="4"/>
        <v>0</v>
      </c>
      <c r="M128" s="210" t="s">
        <v>1522</v>
      </c>
      <c r="N128" s="164" t="str">
        <f t="shared" si="5"/>
        <v/>
      </c>
      <c r="O128" s="221"/>
      <c r="P128" s="221"/>
      <c r="Q128" s="221"/>
      <c r="R128" s="221"/>
    </row>
    <row r="129" spans="2:21" s="193" customFormat="1">
      <c r="B129" s="201" t="s">
        <v>1322</v>
      </c>
      <c r="C129" s="202" t="s">
        <v>1323</v>
      </c>
      <c r="D129" s="203" t="s">
        <v>1519</v>
      </c>
      <c r="E129" s="204">
        <v>128</v>
      </c>
      <c r="F129" s="204">
        <v>138</v>
      </c>
      <c r="G129" s="204">
        <v>149</v>
      </c>
      <c r="H129" s="211" t="s">
        <v>1564</v>
      </c>
      <c r="I129" s="206">
        <v>24</v>
      </c>
      <c r="J129" s="207"/>
      <c r="K129" s="208" t="str">
        <f t="shared" si="3"/>
        <v>-</v>
      </c>
      <c r="L129" s="209">
        <f t="shared" si="4"/>
        <v>0</v>
      </c>
      <c r="M129" s="210" t="s">
        <v>1522</v>
      </c>
      <c r="N129" s="164" t="str">
        <f t="shared" si="5"/>
        <v/>
      </c>
      <c r="O129" s="221"/>
      <c r="P129" s="221"/>
      <c r="Q129" s="221"/>
      <c r="R129" s="221"/>
      <c r="T129" s="193" t="s">
        <v>1</v>
      </c>
    </row>
    <row r="130" spans="2:21" s="193" customFormat="1">
      <c r="B130" s="201" t="s">
        <v>1405</v>
      </c>
      <c r="C130" s="202" t="s">
        <v>1406</v>
      </c>
      <c r="D130" s="203" t="s">
        <v>1519</v>
      </c>
      <c r="E130" s="204">
        <v>128</v>
      </c>
      <c r="F130" s="204">
        <v>138</v>
      </c>
      <c r="G130" s="204">
        <v>149</v>
      </c>
      <c r="H130" s="205" t="s">
        <v>1520</v>
      </c>
      <c r="I130" s="206">
        <v>24</v>
      </c>
      <c r="J130" s="207"/>
      <c r="K130" s="208" t="str">
        <f t="shared" si="3"/>
        <v>-</v>
      </c>
      <c r="L130" s="209">
        <f t="shared" si="4"/>
        <v>0</v>
      </c>
      <c r="M130" s="210">
        <v>83</v>
      </c>
      <c r="N130" s="164" t="str">
        <f t="shared" si="5"/>
        <v/>
      </c>
      <c r="O130" s="221"/>
      <c r="P130" s="221"/>
      <c r="Q130" s="221"/>
      <c r="R130" s="221"/>
    </row>
    <row r="131" spans="2:21" s="193" customFormat="1" ht="18.75" customHeight="1">
      <c r="B131" s="194" t="s">
        <v>1258</v>
      </c>
      <c r="C131" s="196" t="s">
        <v>1565</v>
      </c>
      <c r="D131" s="196"/>
      <c r="E131" s="197"/>
      <c r="F131" s="197"/>
      <c r="G131" s="197"/>
      <c r="H131" s="197"/>
      <c r="I131" s="197"/>
      <c r="J131" s="197"/>
      <c r="K131" s="197"/>
      <c r="L131" s="197"/>
      <c r="M131" s="213"/>
      <c r="N131" s="164"/>
      <c r="O131" s="221"/>
      <c r="P131" s="221"/>
      <c r="Q131" s="221"/>
      <c r="R131" s="221"/>
      <c r="T131" s="193" t="s">
        <v>1</v>
      </c>
    </row>
    <row r="132" spans="2:21" s="193" customFormat="1">
      <c r="B132" s="201" t="s">
        <v>1303</v>
      </c>
      <c r="C132" s="202" t="s">
        <v>1304</v>
      </c>
      <c r="D132" s="203" t="s">
        <v>1519</v>
      </c>
      <c r="E132" s="204">
        <v>112</v>
      </c>
      <c r="F132" s="204">
        <v>121</v>
      </c>
      <c r="G132" s="204">
        <v>130</v>
      </c>
      <c r="H132" s="211" t="s">
        <v>1566</v>
      </c>
      <c r="I132" s="206">
        <v>24</v>
      </c>
      <c r="J132" s="207"/>
      <c r="K132" s="208" t="str">
        <f t="shared" si="3"/>
        <v>-</v>
      </c>
      <c r="L132" s="209">
        <f>IF(J132&gt;=96,J132*E132,IF(J132&gt;39,J132*F132,G132*J132))</f>
        <v>0</v>
      </c>
      <c r="M132" s="210" t="s">
        <v>1522</v>
      </c>
      <c r="N132" s="164" t="str">
        <f t="shared" si="5"/>
        <v/>
      </c>
      <c r="O132" s="221"/>
      <c r="P132" s="221"/>
      <c r="Q132" s="221" t="s">
        <v>1</v>
      </c>
      <c r="R132" s="221"/>
    </row>
    <row r="133" spans="2:21" s="193" customFormat="1">
      <c r="B133" s="201" t="s">
        <v>1371</v>
      </c>
      <c r="C133" s="202" t="s">
        <v>1372</v>
      </c>
      <c r="D133" s="203" t="s">
        <v>1519</v>
      </c>
      <c r="E133" s="204">
        <v>112</v>
      </c>
      <c r="F133" s="204">
        <v>121</v>
      </c>
      <c r="G133" s="204">
        <v>130</v>
      </c>
      <c r="H133" s="211" t="s">
        <v>1566</v>
      </c>
      <c r="I133" s="206">
        <v>24</v>
      </c>
      <c r="J133" s="207"/>
      <c r="K133" s="208" t="str">
        <f t="shared" si="3"/>
        <v>-</v>
      </c>
      <c r="L133" s="209">
        <f t="shared" si="4"/>
        <v>0</v>
      </c>
      <c r="M133" s="210" t="s">
        <v>1522</v>
      </c>
      <c r="N133" s="164" t="str">
        <f t="shared" si="5"/>
        <v/>
      </c>
      <c r="O133" s="221"/>
      <c r="P133" s="221"/>
      <c r="Q133" s="221"/>
      <c r="R133" s="221"/>
      <c r="U133" s="193" t="s">
        <v>1</v>
      </c>
    </row>
    <row r="134" spans="2:21" s="193" customFormat="1">
      <c r="B134" s="201" t="s">
        <v>1468</v>
      </c>
      <c r="C134" s="202" t="s">
        <v>1469</v>
      </c>
      <c r="D134" s="203" t="s">
        <v>1519</v>
      </c>
      <c r="E134" s="204">
        <v>164</v>
      </c>
      <c r="F134" s="204">
        <v>168</v>
      </c>
      <c r="G134" s="204">
        <v>173</v>
      </c>
      <c r="H134" s="205" t="s">
        <v>1520</v>
      </c>
      <c r="I134" s="206">
        <v>40</v>
      </c>
      <c r="J134" s="207"/>
      <c r="K134" s="208" t="str">
        <f t="shared" si="3"/>
        <v>-</v>
      </c>
      <c r="L134" s="209">
        <f t="shared" si="4"/>
        <v>0</v>
      </c>
      <c r="M134" s="210">
        <v>40</v>
      </c>
      <c r="N134" s="164" t="str">
        <f t="shared" si="5"/>
        <v/>
      </c>
      <c r="O134" s="221"/>
      <c r="P134" s="221"/>
      <c r="Q134" s="221"/>
      <c r="R134" s="221"/>
      <c r="T134" s="193" t="s">
        <v>1</v>
      </c>
    </row>
    <row r="135" spans="2:21" s="193" customFormat="1">
      <c r="B135" s="201" t="s">
        <v>1295</v>
      </c>
      <c r="C135" s="202" t="s">
        <v>1296</v>
      </c>
      <c r="D135" s="203" t="s">
        <v>1519</v>
      </c>
      <c r="E135" s="204">
        <v>123</v>
      </c>
      <c r="F135" s="204">
        <v>133</v>
      </c>
      <c r="G135" s="204">
        <v>143</v>
      </c>
      <c r="H135" s="205" t="s">
        <v>1520</v>
      </c>
      <c r="I135" s="206">
        <v>24</v>
      </c>
      <c r="J135" s="207"/>
      <c r="K135" s="208" t="str">
        <f t="shared" si="3"/>
        <v>-</v>
      </c>
      <c r="L135" s="209">
        <f t="shared" si="4"/>
        <v>0</v>
      </c>
      <c r="M135" s="210">
        <v>65</v>
      </c>
      <c r="N135" s="164" t="str">
        <f t="shared" si="5"/>
        <v/>
      </c>
      <c r="O135" s="221"/>
      <c r="P135" s="221"/>
      <c r="Q135" s="221"/>
      <c r="R135" s="221" t="s">
        <v>1</v>
      </c>
      <c r="T135" s="193" t="s">
        <v>1</v>
      </c>
    </row>
    <row r="136" spans="2:21" s="193" customFormat="1">
      <c r="B136" s="201" t="s">
        <v>1297</v>
      </c>
      <c r="C136" s="202" t="s">
        <v>1298</v>
      </c>
      <c r="D136" s="203" t="s">
        <v>1519</v>
      </c>
      <c r="E136" s="204">
        <v>123</v>
      </c>
      <c r="F136" s="204">
        <v>133</v>
      </c>
      <c r="G136" s="204">
        <v>143</v>
      </c>
      <c r="H136" s="205" t="s">
        <v>1520</v>
      </c>
      <c r="I136" s="206">
        <v>24</v>
      </c>
      <c r="J136" s="207"/>
      <c r="K136" s="208" t="str">
        <f t="shared" si="3"/>
        <v>-</v>
      </c>
      <c r="L136" s="209">
        <f t="shared" si="4"/>
        <v>0</v>
      </c>
      <c r="M136" s="210">
        <v>51</v>
      </c>
      <c r="N136" s="164" t="str">
        <f t="shared" si="5"/>
        <v/>
      </c>
      <c r="O136" s="221"/>
      <c r="P136" s="221"/>
      <c r="Q136" s="221"/>
      <c r="R136" s="221"/>
      <c r="T136" s="193" t="s">
        <v>1</v>
      </c>
    </row>
    <row r="137" spans="2:21" s="193" customFormat="1">
      <c r="B137" s="201" t="s">
        <v>1324</v>
      </c>
      <c r="C137" s="202" t="s">
        <v>1325</v>
      </c>
      <c r="D137" s="203" t="s">
        <v>1519</v>
      </c>
      <c r="E137" s="204">
        <v>98</v>
      </c>
      <c r="F137" s="204">
        <v>106</v>
      </c>
      <c r="G137" s="204">
        <v>114</v>
      </c>
      <c r="H137" s="211" t="s">
        <v>1566</v>
      </c>
      <c r="I137" s="206">
        <v>24</v>
      </c>
      <c r="J137" s="207"/>
      <c r="K137" s="208" t="str">
        <f t="shared" si="3"/>
        <v>-</v>
      </c>
      <c r="L137" s="209">
        <f t="shared" si="4"/>
        <v>0</v>
      </c>
      <c r="M137" s="210" t="s">
        <v>1522</v>
      </c>
      <c r="N137" s="164" t="str">
        <f t="shared" si="5"/>
        <v/>
      </c>
      <c r="O137" s="221"/>
      <c r="P137" s="221"/>
      <c r="Q137" s="221"/>
      <c r="R137" s="221"/>
    </row>
    <row r="138" spans="2:21" s="193" customFormat="1">
      <c r="B138" s="201" t="s">
        <v>1470</v>
      </c>
      <c r="C138" s="202" t="s">
        <v>1471</v>
      </c>
      <c r="D138" s="203" t="s">
        <v>1519</v>
      </c>
      <c r="E138" s="204">
        <v>164</v>
      </c>
      <c r="F138" s="204">
        <v>168</v>
      </c>
      <c r="G138" s="204">
        <v>173</v>
      </c>
      <c r="H138" s="205" t="s">
        <v>1520</v>
      </c>
      <c r="I138" s="206">
        <v>40</v>
      </c>
      <c r="J138" s="207"/>
      <c r="K138" s="208" t="str">
        <f t="shared" si="3"/>
        <v>-</v>
      </c>
      <c r="L138" s="209">
        <f t="shared" si="4"/>
        <v>0</v>
      </c>
      <c r="M138" s="210">
        <v>0</v>
      </c>
      <c r="N138" s="164" t="str">
        <f t="shared" si="5"/>
        <v/>
      </c>
      <c r="O138" s="221"/>
      <c r="P138" s="221"/>
      <c r="Q138" s="221"/>
      <c r="R138" s="221"/>
    </row>
    <row r="139" spans="2:21" s="193" customFormat="1">
      <c r="B139" s="201" t="s">
        <v>1472</v>
      </c>
      <c r="C139" s="202" t="s">
        <v>1473</v>
      </c>
      <c r="D139" s="203" t="s">
        <v>1519</v>
      </c>
      <c r="E139" s="204">
        <v>164</v>
      </c>
      <c r="F139" s="204">
        <v>168</v>
      </c>
      <c r="G139" s="204">
        <v>173</v>
      </c>
      <c r="H139" s="205" t="s">
        <v>1520</v>
      </c>
      <c r="I139" s="206">
        <v>40</v>
      </c>
      <c r="J139" s="207"/>
      <c r="K139" s="208" t="str">
        <f t="shared" si="3"/>
        <v>-</v>
      </c>
      <c r="L139" s="209">
        <f t="shared" si="4"/>
        <v>0</v>
      </c>
      <c r="M139" s="210">
        <v>79</v>
      </c>
      <c r="N139" s="164" t="str">
        <f t="shared" si="5"/>
        <v/>
      </c>
      <c r="O139" s="221"/>
      <c r="P139" s="221"/>
      <c r="Q139" s="221"/>
      <c r="R139" s="221"/>
    </row>
    <row r="140" spans="2:21" s="193" customFormat="1">
      <c r="B140" s="201" t="s">
        <v>1338</v>
      </c>
      <c r="C140" s="202" t="s">
        <v>1339</v>
      </c>
      <c r="D140" s="203" t="s">
        <v>1519</v>
      </c>
      <c r="E140" s="204">
        <v>139</v>
      </c>
      <c r="F140" s="204">
        <v>151</v>
      </c>
      <c r="G140" s="204">
        <v>163</v>
      </c>
      <c r="H140" s="211" t="s">
        <v>1566</v>
      </c>
      <c r="I140" s="206">
        <v>24</v>
      </c>
      <c r="J140" s="207"/>
      <c r="K140" s="208" t="str">
        <f t="shared" si="3"/>
        <v>-</v>
      </c>
      <c r="L140" s="209">
        <f t="shared" si="4"/>
        <v>0</v>
      </c>
      <c r="M140" s="210" t="s">
        <v>1522</v>
      </c>
      <c r="N140" s="164" t="str">
        <f t="shared" si="5"/>
        <v/>
      </c>
      <c r="O140" s="221"/>
      <c r="P140" s="221"/>
      <c r="Q140" s="221"/>
      <c r="R140" s="221"/>
    </row>
    <row r="141" spans="2:21" s="193" customFormat="1">
      <c r="B141" s="201" t="s">
        <v>1299</v>
      </c>
      <c r="C141" s="202" t="s">
        <v>1300</v>
      </c>
      <c r="D141" s="203" t="s">
        <v>1519</v>
      </c>
      <c r="E141" s="204">
        <v>111</v>
      </c>
      <c r="F141" s="204">
        <v>120</v>
      </c>
      <c r="G141" s="204">
        <v>129</v>
      </c>
      <c r="H141" s="211" t="s">
        <v>1566</v>
      </c>
      <c r="I141" s="206">
        <v>24</v>
      </c>
      <c r="J141" s="207"/>
      <c r="K141" s="208" t="str">
        <f>IF(J141="","-",J141/I141)</f>
        <v>-</v>
      </c>
      <c r="L141" s="209">
        <f t="shared" si="4"/>
        <v>0</v>
      </c>
      <c r="M141" s="210" t="s">
        <v>1522</v>
      </c>
      <c r="N141" s="164" t="str">
        <f t="shared" si="5"/>
        <v/>
      </c>
      <c r="O141" s="221"/>
      <c r="P141" s="221"/>
      <c r="Q141" s="221"/>
      <c r="R141" s="221"/>
    </row>
    <row r="142" spans="2:21" s="193" customFormat="1">
      <c r="B142" s="201" t="s">
        <v>1301</v>
      </c>
      <c r="C142" s="202" t="s">
        <v>1302</v>
      </c>
      <c r="D142" s="203" t="s">
        <v>1519</v>
      </c>
      <c r="E142" s="204">
        <v>111</v>
      </c>
      <c r="F142" s="204">
        <v>120</v>
      </c>
      <c r="G142" s="204">
        <v>129</v>
      </c>
      <c r="H142" s="211" t="s">
        <v>1566</v>
      </c>
      <c r="I142" s="206">
        <v>24</v>
      </c>
      <c r="J142" s="207"/>
      <c r="K142" s="208" t="str">
        <f t="shared" si="3"/>
        <v>-</v>
      </c>
      <c r="L142" s="209">
        <f t="shared" si="4"/>
        <v>0</v>
      </c>
      <c r="M142" s="210">
        <v>18</v>
      </c>
      <c r="N142" s="164" t="str">
        <f t="shared" si="5"/>
        <v/>
      </c>
      <c r="O142" s="221"/>
      <c r="P142" s="221"/>
      <c r="Q142" s="221" t="s">
        <v>1</v>
      </c>
      <c r="R142" s="221"/>
    </row>
    <row r="143" spans="2:21" s="193" customFormat="1">
      <c r="B143" s="201" t="s">
        <v>1293</v>
      </c>
      <c r="C143" s="202" t="s">
        <v>1294</v>
      </c>
      <c r="D143" s="203" t="s">
        <v>1519</v>
      </c>
      <c r="E143" s="204">
        <v>111</v>
      </c>
      <c r="F143" s="204">
        <v>120</v>
      </c>
      <c r="G143" s="204">
        <v>129</v>
      </c>
      <c r="H143" s="211" t="s">
        <v>1566</v>
      </c>
      <c r="I143" s="206">
        <v>24</v>
      </c>
      <c r="J143" s="207"/>
      <c r="K143" s="208" t="str">
        <f t="shared" si="3"/>
        <v>-</v>
      </c>
      <c r="L143" s="209">
        <f t="shared" si="4"/>
        <v>0</v>
      </c>
      <c r="M143" s="210" t="s">
        <v>1522</v>
      </c>
      <c r="N143" s="164" t="str">
        <f t="shared" si="5"/>
        <v/>
      </c>
      <c r="O143" s="221"/>
      <c r="P143" s="221"/>
      <c r="Q143" s="221"/>
      <c r="R143" s="221"/>
    </row>
    <row r="144" spans="2:21" s="193" customFormat="1">
      <c r="B144" s="201" t="s">
        <v>1373</v>
      </c>
      <c r="C144" s="202" t="s">
        <v>1374</v>
      </c>
      <c r="D144" s="203" t="s">
        <v>1519</v>
      </c>
      <c r="E144" s="204">
        <v>145</v>
      </c>
      <c r="F144" s="204">
        <v>154</v>
      </c>
      <c r="G144" s="204">
        <v>165</v>
      </c>
      <c r="H144" s="211" t="s">
        <v>1566</v>
      </c>
      <c r="I144" s="206">
        <v>24</v>
      </c>
      <c r="J144" s="207"/>
      <c r="K144" s="208" t="str">
        <f t="shared" si="3"/>
        <v>-</v>
      </c>
      <c r="L144" s="209">
        <f t="shared" si="4"/>
        <v>0</v>
      </c>
      <c r="M144" s="210" t="s">
        <v>1522</v>
      </c>
      <c r="N144" s="164" t="str">
        <f t="shared" si="5"/>
        <v/>
      </c>
      <c r="O144" s="221" t="s">
        <v>1</v>
      </c>
      <c r="P144" s="221"/>
      <c r="Q144" s="221"/>
      <c r="R144" s="221"/>
    </row>
    <row r="145" spans="2:21" s="193" customFormat="1">
      <c r="B145" s="201" t="s">
        <v>1480</v>
      </c>
      <c r="C145" s="202" t="s">
        <v>1481</v>
      </c>
      <c r="D145" s="203" t="s">
        <v>1519</v>
      </c>
      <c r="E145" s="204">
        <v>184</v>
      </c>
      <c r="F145" s="204">
        <v>189</v>
      </c>
      <c r="G145" s="204">
        <v>194</v>
      </c>
      <c r="H145" s="205" t="s">
        <v>1520</v>
      </c>
      <c r="I145" s="206">
        <v>40</v>
      </c>
      <c r="J145" s="207"/>
      <c r="K145" s="208" t="str">
        <f t="shared" si="3"/>
        <v>-</v>
      </c>
      <c r="L145" s="209">
        <f t="shared" si="4"/>
        <v>0</v>
      </c>
      <c r="M145" s="210">
        <v>40</v>
      </c>
      <c r="N145" s="164" t="str">
        <f t="shared" si="5"/>
        <v/>
      </c>
      <c r="O145" s="221"/>
      <c r="P145" s="221"/>
      <c r="Q145" s="221"/>
      <c r="R145" s="221"/>
    </row>
    <row r="146" spans="2:21" s="193" customFormat="1">
      <c r="B146" s="201" t="s">
        <v>1326</v>
      </c>
      <c r="C146" s="202" t="s">
        <v>1327</v>
      </c>
      <c r="D146" s="203" t="s">
        <v>1519</v>
      </c>
      <c r="E146" s="204">
        <v>105</v>
      </c>
      <c r="F146" s="204">
        <v>113</v>
      </c>
      <c r="G146" s="204">
        <v>122</v>
      </c>
      <c r="H146" s="211" t="s">
        <v>1566</v>
      </c>
      <c r="I146" s="206">
        <v>24</v>
      </c>
      <c r="J146" s="207"/>
      <c r="K146" s="208" t="str">
        <f t="shared" ref="K146:K153" si="6">IF(J146="","-",J146/I146)</f>
        <v>-</v>
      </c>
      <c r="L146" s="209">
        <f t="shared" ref="L146:L153" si="7">IF(J146&gt;=96,J146*E146,IF(J146&gt;39,J146*F146,G146*J146))</f>
        <v>0</v>
      </c>
      <c r="M146" s="210" t="s">
        <v>1522</v>
      </c>
      <c r="N146" s="164" t="str">
        <f t="shared" ref="N146:N153" si="8">IF(MOD(J146,I146)&gt;0,"ошибка кратности заказа!","")</f>
        <v/>
      </c>
      <c r="O146" s="221"/>
      <c r="P146" s="221"/>
      <c r="Q146" s="221"/>
      <c r="R146" s="221"/>
    </row>
    <row r="147" spans="2:21" s="193" customFormat="1">
      <c r="B147" s="201" t="s">
        <v>1492</v>
      </c>
      <c r="C147" s="202" t="s">
        <v>1493</v>
      </c>
      <c r="D147" s="203" t="s">
        <v>1519</v>
      </c>
      <c r="E147" s="204">
        <v>130</v>
      </c>
      <c r="F147" s="204">
        <v>140</v>
      </c>
      <c r="G147" s="204">
        <v>150</v>
      </c>
      <c r="H147" s="205" t="s">
        <v>1520</v>
      </c>
      <c r="I147" s="206">
        <v>40</v>
      </c>
      <c r="J147" s="207"/>
      <c r="K147" s="208" t="str">
        <f t="shared" si="6"/>
        <v>-</v>
      </c>
      <c r="L147" s="209">
        <f t="shared" si="7"/>
        <v>0</v>
      </c>
      <c r="M147" s="210">
        <v>38</v>
      </c>
      <c r="N147" s="164" t="str">
        <f t="shared" si="8"/>
        <v/>
      </c>
      <c r="O147" s="221"/>
      <c r="P147" s="221"/>
      <c r="Q147" s="221"/>
      <c r="R147" s="221"/>
    </row>
    <row r="148" spans="2:21" s="193" customFormat="1">
      <c r="B148" s="201" t="s">
        <v>1381</v>
      </c>
      <c r="C148" s="202" t="s">
        <v>1382</v>
      </c>
      <c r="D148" s="203" t="s">
        <v>1519</v>
      </c>
      <c r="E148" s="204">
        <v>130</v>
      </c>
      <c r="F148" s="204">
        <v>140</v>
      </c>
      <c r="G148" s="204">
        <v>150</v>
      </c>
      <c r="H148" s="211" t="s">
        <v>1566</v>
      </c>
      <c r="I148" s="206">
        <v>24</v>
      </c>
      <c r="J148" s="207"/>
      <c r="K148" s="208" t="str">
        <f t="shared" si="6"/>
        <v>-</v>
      </c>
      <c r="L148" s="209">
        <f t="shared" si="7"/>
        <v>0</v>
      </c>
      <c r="M148" s="210">
        <v>50</v>
      </c>
      <c r="N148" s="164" t="str">
        <f t="shared" si="8"/>
        <v/>
      </c>
      <c r="O148" s="221"/>
      <c r="P148" s="221"/>
      <c r="Q148" s="221"/>
      <c r="R148" s="221"/>
      <c r="U148" s="193" t="s">
        <v>1</v>
      </c>
    </row>
    <row r="149" spans="2:21" s="193" customFormat="1">
      <c r="B149" s="201" t="s">
        <v>1305</v>
      </c>
      <c r="C149" s="202" t="s">
        <v>1306</v>
      </c>
      <c r="D149" s="203" t="s">
        <v>1519</v>
      </c>
      <c r="E149" s="204">
        <v>105</v>
      </c>
      <c r="F149" s="204">
        <v>113</v>
      </c>
      <c r="G149" s="204">
        <v>122</v>
      </c>
      <c r="H149" s="211" t="s">
        <v>1566</v>
      </c>
      <c r="I149" s="206">
        <v>24</v>
      </c>
      <c r="J149" s="207"/>
      <c r="K149" s="208" t="str">
        <f t="shared" si="6"/>
        <v>-</v>
      </c>
      <c r="L149" s="209">
        <f t="shared" si="7"/>
        <v>0</v>
      </c>
      <c r="M149" s="210" t="s">
        <v>1522</v>
      </c>
      <c r="N149" s="164" t="str">
        <f t="shared" si="8"/>
        <v/>
      </c>
      <c r="O149" s="221"/>
      <c r="P149" s="221"/>
      <c r="Q149" s="221"/>
      <c r="R149" s="221"/>
    </row>
    <row r="150" spans="2:21" s="193" customFormat="1">
      <c r="B150" s="201" t="s">
        <v>1259</v>
      </c>
      <c r="C150" s="202" t="s">
        <v>1260</v>
      </c>
      <c r="D150" s="203" t="s">
        <v>1519</v>
      </c>
      <c r="E150" s="204">
        <v>84</v>
      </c>
      <c r="F150" s="204">
        <v>91</v>
      </c>
      <c r="G150" s="204">
        <v>98</v>
      </c>
      <c r="H150" s="205" t="s">
        <v>1520</v>
      </c>
      <c r="I150" s="206">
        <v>24</v>
      </c>
      <c r="J150" s="207"/>
      <c r="K150" s="208" t="str">
        <f t="shared" si="6"/>
        <v>-</v>
      </c>
      <c r="L150" s="209">
        <f t="shared" si="7"/>
        <v>0</v>
      </c>
      <c r="M150" s="210" t="s">
        <v>1522</v>
      </c>
      <c r="N150" s="164" t="str">
        <f t="shared" si="8"/>
        <v/>
      </c>
      <c r="O150" s="221"/>
      <c r="P150" s="221"/>
      <c r="Q150" s="221"/>
      <c r="R150" s="221"/>
    </row>
    <row r="151" spans="2:21" s="193" customFormat="1">
      <c r="B151" s="201" t="s">
        <v>1271</v>
      </c>
      <c r="C151" s="202" t="s">
        <v>1272</v>
      </c>
      <c r="D151" s="203" t="s">
        <v>1519</v>
      </c>
      <c r="E151" s="204">
        <v>91</v>
      </c>
      <c r="F151" s="204">
        <v>98</v>
      </c>
      <c r="G151" s="204">
        <v>105</v>
      </c>
      <c r="H151" s="211" t="s">
        <v>1566</v>
      </c>
      <c r="I151" s="206">
        <v>24</v>
      </c>
      <c r="J151" s="207"/>
      <c r="K151" s="208" t="str">
        <f t="shared" si="6"/>
        <v>-</v>
      </c>
      <c r="L151" s="209">
        <f t="shared" si="7"/>
        <v>0</v>
      </c>
      <c r="M151" s="210" t="s">
        <v>1522</v>
      </c>
      <c r="N151" s="164" t="str">
        <f t="shared" si="8"/>
        <v/>
      </c>
      <c r="O151" s="221"/>
      <c r="P151" s="221"/>
      <c r="Q151" s="221"/>
      <c r="R151" s="221"/>
      <c r="T151" s="193" t="s">
        <v>1</v>
      </c>
    </row>
    <row r="152" spans="2:21" s="193" customFormat="1">
      <c r="B152" s="201" t="s">
        <v>1261</v>
      </c>
      <c r="C152" s="202" t="s">
        <v>1262</v>
      </c>
      <c r="D152" s="203" t="s">
        <v>1519</v>
      </c>
      <c r="E152" s="204">
        <v>84</v>
      </c>
      <c r="F152" s="204">
        <v>91</v>
      </c>
      <c r="G152" s="204">
        <v>98</v>
      </c>
      <c r="H152" s="211" t="s">
        <v>1566</v>
      </c>
      <c r="I152" s="206">
        <v>24</v>
      </c>
      <c r="J152" s="207"/>
      <c r="K152" s="208" t="str">
        <f t="shared" si="6"/>
        <v>-</v>
      </c>
      <c r="L152" s="209">
        <f t="shared" si="7"/>
        <v>0</v>
      </c>
      <c r="M152" s="210" t="s">
        <v>1522</v>
      </c>
      <c r="N152" s="164" t="str">
        <f t="shared" si="8"/>
        <v/>
      </c>
      <c r="O152" s="221"/>
      <c r="P152" s="221"/>
      <c r="Q152" s="221"/>
      <c r="R152" s="221"/>
    </row>
    <row r="153" spans="2:21" s="193" customFormat="1">
      <c r="B153" s="201" t="s">
        <v>1263</v>
      </c>
      <c r="C153" s="202" t="s">
        <v>1264</v>
      </c>
      <c r="D153" s="203" t="s">
        <v>1519</v>
      </c>
      <c r="E153" s="204">
        <v>84</v>
      </c>
      <c r="F153" s="204">
        <v>91</v>
      </c>
      <c r="G153" s="204">
        <v>98</v>
      </c>
      <c r="H153" s="211" t="s">
        <v>1566</v>
      </c>
      <c r="I153" s="206">
        <v>24</v>
      </c>
      <c r="J153" s="207"/>
      <c r="K153" s="208" t="str">
        <f t="shared" si="6"/>
        <v>-</v>
      </c>
      <c r="L153" s="209">
        <f t="shared" si="7"/>
        <v>0</v>
      </c>
      <c r="M153" s="210" t="s">
        <v>1522</v>
      </c>
      <c r="N153" s="164" t="str">
        <f t="shared" si="8"/>
        <v/>
      </c>
      <c r="O153" s="221"/>
      <c r="P153" s="221"/>
      <c r="Q153" s="221"/>
      <c r="R153" s="221"/>
    </row>
    <row r="154" spans="2:21" ht="14.4">
      <c r="B154" s="214" t="s">
        <v>1567</v>
      </c>
      <c r="C154" s="215" t="s">
        <v>1568</v>
      </c>
      <c r="D154" s="216"/>
      <c r="E154" s="216"/>
      <c r="F154" s="216"/>
      <c r="G154" s="216"/>
      <c r="H154" s="216"/>
      <c r="I154" s="216"/>
      <c r="J154" s="217">
        <f>J9</f>
        <v>0</v>
      </c>
      <c r="K154" s="216"/>
      <c r="L154" s="216"/>
      <c r="M154" s="216"/>
      <c r="N154" s="218"/>
    </row>
    <row r="155" spans="2:21" ht="14.4">
      <c r="B155" s="214" t="s">
        <v>1569</v>
      </c>
      <c r="C155" s="215" t="s">
        <v>1570</v>
      </c>
      <c r="D155" s="216"/>
      <c r="E155" s="216"/>
      <c r="F155" s="216"/>
      <c r="G155" s="216"/>
      <c r="H155" s="216"/>
      <c r="I155" s="216"/>
      <c r="J155" s="217">
        <f>J10</f>
        <v>0</v>
      </c>
      <c r="K155" s="216"/>
      <c r="L155" s="216"/>
      <c r="M155" s="216"/>
      <c r="N155" s="218" t="s">
        <v>1</v>
      </c>
    </row>
    <row r="156" spans="2:21" ht="14.4">
      <c r="B156" s="214" t="s">
        <v>1571</v>
      </c>
      <c r="C156" s="215" t="s">
        <v>1572</v>
      </c>
      <c r="D156" s="216"/>
      <c r="E156" s="216"/>
      <c r="F156" s="216"/>
      <c r="G156" s="216"/>
      <c r="H156" s="216"/>
      <c r="I156" s="216"/>
      <c r="J156" s="217">
        <f>J11</f>
        <v>0</v>
      </c>
      <c r="K156" s="216"/>
      <c r="L156" s="216"/>
      <c r="M156" s="216"/>
      <c r="N156" s="219" t="s">
        <v>1</v>
      </c>
    </row>
    <row r="158" spans="2:21">
      <c r="C158" s="220" t="s">
        <v>157</v>
      </c>
      <c r="G158" s="159" t="s">
        <v>1</v>
      </c>
      <c r="M158" s="156" t="s">
        <v>1</v>
      </c>
    </row>
    <row r="159" spans="2:21">
      <c r="C159" s="220" t="s">
        <v>155</v>
      </c>
      <c r="D159" s="159" t="s">
        <v>1</v>
      </c>
      <c r="E159" s="159" t="s">
        <v>1</v>
      </c>
      <c r="G159" s="159" t="s">
        <v>1</v>
      </c>
      <c r="H159" s="159" t="s">
        <v>1</v>
      </c>
    </row>
    <row r="160" spans="2:21">
      <c r="F160" s="159" t="s">
        <v>1</v>
      </c>
      <c r="G160" s="159" t="s">
        <v>1</v>
      </c>
      <c r="L160" s="160" t="s">
        <v>1</v>
      </c>
    </row>
    <row r="161" spans="3:17">
      <c r="I161" s="159" t="s">
        <v>1</v>
      </c>
      <c r="Q161" s="156" t="s">
        <v>1</v>
      </c>
    </row>
    <row r="162" spans="3:17">
      <c r="F162" s="159" t="s">
        <v>1</v>
      </c>
    </row>
    <row r="163" spans="3:17">
      <c r="K163" s="156" t="s">
        <v>1</v>
      </c>
      <c r="M163" s="156" t="s">
        <v>1</v>
      </c>
    </row>
    <row r="166" spans="3:17">
      <c r="C166" s="158" t="s">
        <v>1</v>
      </c>
    </row>
    <row r="170" spans="3:17">
      <c r="C170" s="220"/>
    </row>
    <row r="171" spans="3:17">
      <c r="C171" s="220"/>
    </row>
  </sheetData>
  <sheetProtection formatCells="0" formatColumns="0" formatRows="0" insertColumns="0" insertRows="0" autoFilter="0"/>
  <autoFilter ref="B15:M156"/>
  <mergeCells count="7">
    <mergeCell ref="J11:K11"/>
    <mergeCell ref="J12:K12"/>
    <mergeCell ref="J10:K10"/>
    <mergeCell ref="B2:K2"/>
    <mergeCell ref="C4:E4"/>
    <mergeCell ref="J8:K8"/>
    <mergeCell ref="J9:K9"/>
  </mergeCells>
  <conditionalFormatting sqref="F5">
    <cfRule type="containsText" dxfId="0" priority="1" operator="containsText" text="нет">
      <formula>NOT(ISERROR(SEARCH("нет",F5)))</formula>
    </cfRule>
    <cfRule type="iconSet" priority="2">
      <iconSet iconSet="3Symbols">
        <cfvo type="percent" val="0"/>
        <cfvo type="percent" val="33"/>
        <cfvo type="percent" val="67"/>
      </iconSet>
    </cfRule>
  </conditionalFormatting>
  <dataValidations count="2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17:J153">
      <formula1>$F$5&lt;&gt;"нет"</formula1>
    </dataValidation>
    <dataValidation type="list" allowBlank="1" showInputMessage="1" showErrorMessage="1" sqref="F5">
      <formula1>"да,нет"</formula1>
    </dataValidation>
  </dataValidations>
  <hyperlinks>
    <hyperlink ref="C4" location="'Условия работы'!A1" display="&gt;&gt;&gt; Условия работы &lt;&lt;&lt;"/>
  </hyperlinks>
  <pageMargins left="0.31496062992125984" right="0.11811023622047245" top="0.15748031496062992" bottom="0.15748031496062992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14"/>
  <sheetViews>
    <sheetView showGridLines="0" workbookViewId="0">
      <selection activeCell="F26" sqref="F26:F29"/>
    </sheetView>
  </sheetViews>
  <sheetFormatPr defaultColWidth="8" defaultRowHeight="14.4"/>
  <cols>
    <col min="1" max="1" width="3.44140625" style="267" customWidth="1"/>
    <col min="2" max="2" width="5.88671875" style="271" customWidth="1"/>
    <col min="3" max="15" width="8" style="267"/>
    <col min="16" max="16" width="10" style="267" customWidth="1"/>
    <col min="17" max="16384" width="8" style="267"/>
  </cols>
  <sheetData>
    <row r="1" spans="2:16" s="225" customFormat="1" ht="15" thickTop="1">
      <c r="B1" s="222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4"/>
    </row>
    <row r="2" spans="2:16" s="225" customFormat="1">
      <c r="B2" s="226"/>
      <c r="P2" s="227"/>
    </row>
    <row r="3" spans="2:16" s="225" customFormat="1">
      <c r="B3" s="226"/>
      <c r="P3" s="227"/>
    </row>
    <row r="4" spans="2:16" s="225" customFormat="1">
      <c r="B4" s="226"/>
      <c r="P4" s="227"/>
    </row>
    <row r="5" spans="2:16" s="225" customFormat="1">
      <c r="B5" s="226"/>
      <c r="P5" s="227"/>
    </row>
    <row r="6" spans="2:16" s="230" customFormat="1" ht="16.5" customHeight="1">
      <c r="B6" s="228"/>
      <c r="C6" s="229"/>
      <c r="P6" s="231"/>
    </row>
    <row r="7" spans="2:16" s="232" customFormat="1" ht="12" customHeight="1">
      <c r="B7" s="228"/>
      <c r="C7" s="229"/>
      <c r="P7" s="233"/>
    </row>
    <row r="8" spans="2:16" s="225" customFormat="1" ht="12" customHeight="1">
      <c r="B8" s="226"/>
      <c r="C8" s="229"/>
      <c r="P8" s="227"/>
    </row>
    <row r="9" spans="2:16" s="225" customFormat="1" ht="12" customHeight="1">
      <c r="B9" s="234"/>
      <c r="C9" s="229"/>
      <c r="P9" s="227"/>
    </row>
    <row r="10" spans="2:16" s="225" customFormat="1" ht="12" customHeight="1">
      <c r="B10" s="234"/>
      <c r="C10" s="229"/>
      <c r="P10" s="227"/>
    </row>
    <row r="11" spans="2:16" s="225" customFormat="1" ht="16.5" customHeight="1">
      <c r="B11" s="226"/>
      <c r="P11" s="227"/>
    </row>
    <row r="12" spans="2:16" s="225" customFormat="1" ht="20.25" customHeight="1">
      <c r="B12" s="226"/>
      <c r="P12" s="227"/>
    </row>
    <row r="13" spans="2:16" s="237" customFormat="1" ht="17.25" customHeight="1">
      <c r="B13" s="235" t="s">
        <v>727</v>
      </c>
      <c r="C13" s="236" t="s">
        <v>728</v>
      </c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P13" s="238"/>
    </row>
    <row r="14" spans="2:16" s="243" customFormat="1" ht="15.6">
      <c r="B14" s="239" t="s">
        <v>729</v>
      </c>
      <c r="C14" s="240"/>
      <c r="D14" s="241"/>
      <c r="E14" s="241"/>
      <c r="F14" s="241"/>
      <c r="G14" s="241"/>
      <c r="H14" s="242" t="s">
        <v>730</v>
      </c>
      <c r="I14" s="240"/>
      <c r="J14" s="241"/>
      <c r="K14" s="241"/>
      <c r="L14" s="241"/>
      <c r="M14" s="241"/>
      <c r="N14" s="241"/>
      <c r="P14" s="244"/>
    </row>
    <row r="15" spans="2:16" s="250" customFormat="1">
      <c r="B15" s="245"/>
      <c r="C15" s="246" t="s">
        <v>731</v>
      </c>
      <c r="D15" s="247"/>
      <c r="E15" s="247"/>
      <c r="F15" s="247"/>
      <c r="G15" s="247"/>
      <c r="H15" s="248" t="s">
        <v>732</v>
      </c>
      <c r="I15" s="249" t="s">
        <v>733</v>
      </c>
      <c r="J15" s="247"/>
      <c r="K15" s="247"/>
      <c r="L15" s="247"/>
      <c r="M15" s="247"/>
      <c r="N15" s="247"/>
      <c r="P15" s="251"/>
    </row>
    <row r="16" spans="2:16" s="250" customFormat="1">
      <c r="B16" s="245"/>
      <c r="C16" s="246" t="s">
        <v>734</v>
      </c>
      <c r="D16" s="247"/>
      <c r="E16" s="247"/>
      <c r="F16" s="247"/>
      <c r="G16" s="247"/>
      <c r="H16" s="248" t="s">
        <v>732</v>
      </c>
      <c r="I16" s="249" t="s">
        <v>735</v>
      </c>
      <c r="J16" s="247"/>
      <c r="K16" s="247"/>
      <c r="L16" s="247"/>
      <c r="M16" s="247"/>
      <c r="N16" s="247"/>
      <c r="P16" s="251"/>
    </row>
    <row r="17" spans="2:22" s="250" customFormat="1">
      <c r="B17" s="245"/>
      <c r="C17" s="246" t="s">
        <v>736</v>
      </c>
      <c r="D17" s="247"/>
      <c r="E17" s="247"/>
      <c r="F17" s="247"/>
      <c r="G17" s="247"/>
      <c r="H17" s="248" t="s">
        <v>732</v>
      </c>
      <c r="I17" s="249" t="s">
        <v>737</v>
      </c>
      <c r="J17" s="247"/>
      <c r="K17" s="247"/>
      <c r="L17" s="247"/>
      <c r="M17" s="247"/>
      <c r="N17" s="247"/>
      <c r="P17" s="251"/>
    </row>
    <row r="18" spans="2:22" s="250" customFormat="1">
      <c r="B18" s="245"/>
      <c r="C18" s="246" t="s">
        <v>738</v>
      </c>
      <c r="D18" s="247"/>
      <c r="E18" s="247"/>
      <c r="F18" s="247"/>
      <c r="G18" s="247"/>
      <c r="H18" s="248" t="s">
        <v>732</v>
      </c>
      <c r="I18" s="249" t="s">
        <v>739</v>
      </c>
      <c r="J18" s="247"/>
      <c r="K18" s="247"/>
      <c r="L18" s="247"/>
      <c r="M18" s="247"/>
      <c r="N18" s="247"/>
      <c r="P18" s="251"/>
      <c r="V18" s="252"/>
    </row>
    <row r="19" spans="2:22" s="255" customFormat="1">
      <c r="B19" s="253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P19" s="256"/>
      <c r="V19" s="257"/>
    </row>
    <row r="20" spans="2:22" s="225" customFormat="1" ht="15.6">
      <c r="B20" s="235" t="s">
        <v>727</v>
      </c>
      <c r="C20" s="236" t="s">
        <v>740</v>
      </c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P20" s="227"/>
      <c r="V20" s="257"/>
    </row>
    <row r="21" spans="2:22" s="250" customFormat="1">
      <c r="B21" s="245"/>
      <c r="C21" s="246" t="s">
        <v>741</v>
      </c>
      <c r="D21" s="247"/>
      <c r="E21" s="247"/>
      <c r="F21" s="247"/>
      <c r="G21" s="247"/>
      <c r="H21" s="248"/>
      <c r="I21" s="249"/>
      <c r="J21" s="247"/>
      <c r="K21" s="247"/>
      <c r="L21" s="247"/>
      <c r="M21" s="247"/>
      <c r="N21" s="247"/>
      <c r="P21" s="251"/>
    </row>
    <row r="22" spans="2:22" s="225" customFormat="1">
      <c r="B22" s="253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P22" s="227"/>
    </row>
    <row r="23" spans="2:22" s="225" customFormat="1">
      <c r="B23" s="258"/>
      <c r="P23" s="227"/>
    </row>
    <row r="24" spans="2:22" s="225" customFormat="1">
      <c r="B24" s="258"/>
      <c r="P24" s="227"/>
    </row>
    <row r="25" spans="2:22" s="225" customFormat="1">
      <c r="B25" s="258"/>
      <c r="P25" s="227"/>
    </row>
    <row r="26" spans="2:22" s="261" customFormat="1" ht="15.6">
      <c r="B26" s="259" t="s">
        <v>727</v>
      </c>
      <c r="C26" s="260" t="s">
        <v>742</v>
      </c>
      <c r="P26" s="262"/>
    </row>
    <row r="27" spans="2:22" s="225" customFormat="1">
      <c r="B27" s="258"/>
      <c r="C27" s="246" t="s">
        <v>743</v>
      </c>
      <c r="P27" s="227"/>
    </row>
    <row r="28" spans="2:22" s="225" customFormat="1">
      <c r="B28" s="258"/>
      <c r="C28" s="246" t="s">
        <v>744</v>
      </c>
      <c r="P28" s="227"/>
    </row>
    <row r="29" spans="2:22" s="261" customFormat="1" ht="15.6">
      <c r="B29" s="259" t="s">
        <v>727</v>
      </c>
      <c r="C29" s="260" t="s">
        <v>745</v>
      </c>
      <c r="P29" s="262"/>
    </row>
    <row r="30" spans="2:22" s="265" customFormat="1" ht="45" customHeight="1">
      <c r="B30" s="263" t="s">
        <v>727</v>
      </c>
      <c r="C30" s="328" t="s">
        <v>746</v>
      </c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264"/>
    </row>
    <row r="31" spans="2:22" s="225" customFormat="1">
      <c r="B31" s="258"/>
      <c r="C31" s="329" t="s">
        <v>747</v>
      </c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227"/>
    </row>
    <row r="32" spans="2:22" s="225" customFormat="1" ht="29.25" customHeight="1">
      <c r="B32" s="258"/>
      <c r="C32" s="330" t="s">
        <v>748</v>
      </c>
      <c r="D32" s="331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227"/>
    </row>
    <row r="33" spans="2:16" s="225" customFormat="1" ht="30" customHeight="1">
      <c r="B33" s="258"/>
      <c r="C33" s="330" t="s">
        <v>749</v>
      </c>
      <c r="D33" s="330"/>
      <c r="E33" s="330"/>
      <c r="F33" s="330"/>
      <c r="G33" s="330"/>
      <c r="H33" s="330"/>
      <c r="I33" s="330"/>
      <c r="J33" s="330"/>
      <c r="K33" s="330"/>
      <c r="L33" s="330"/>
      <c r="M33" s="330"/>
      <c r="N33" s="330"/>
      <c r="O33" s="330"/>
      <c r="P33" s="227"/>
    </row>
    <row r="34" spans="2:16" s="225" customFormat="1" ht="29.25" customHeight="1">
      <c r="B34" s="258"/>
      <c r="C34" s="329" t="s">
        <v>750</v>
      </c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227"/>
    </row>
    <row r="35" spans="2:16" s="261" customFormat="1" ht="30.75" customHeight="1">
      <c r="B35" s="263" t="s">
        <v>727</v>
      </c>
      <c r="C35" s="328" t="s">
        <v>751</v>
      </c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262"/>
    </row>
    <row r="36" spans="2:16" s="225" customFormat="1" ht="29.25" customHeight="1">
      <c r="B36" s="258"/>
      <c r="C36" s="329" t="s">
        <v>752</v>
      </c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227"/>
    </row>
    <row r="37" spans="2:16" s="225" customFormat="1" ht="29.25" customHeight="1">
      <c r="B37" s="258"/>
      <c r="C37" s="329" t="s">
        <v>753</v>
      </c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227"/>
    </row>
    <row r="38" spans="2:16" s="261" customFormat="1" ht="30.75" customHeight="1">
      <c r="B38" s="263" t="s">
        <v>727</v>
      </c>
      <c r="C38" s="328" t="s">
        <v>754</v>
      </c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262"/>
    </row>
    <row r="39" spans="2:16" s="225" customFormat="1">
      <c r="B39" s="258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27"/>
    </row>
    <row r="40" spans="2:16" s="225" customFormat="1">
      <c r="B40" s="258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27"/>
    </row>
    <row r="41" spans="2:16" s="225" customFormat="1">
      <c r="B41" s="258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27"/>
    </row>
    <row r="42" spans="2:16" s="225" customFormat="1" ht="28.5" customHeight="1">
      <c r="B42" s="263" t="s">
        <v>727</v>
      </c>
      <c r="C42" s="328" t="s">
        <v>755</v>
      </c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227"/>
    </row>
    <row r="43" spans="2:16" s="265" customFormat="1" ht="30" customHeight="1">
      <c r="B43" s="263" t="s">
        <v>727</v>
      </c>
      <c r="C43" s="328" t="s">
        <v>756</v>
      </c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264"/>
    </row>
    <row r="44" spans="2:16" s="225" customFormat="1" ht="30" customHeight="1">
      <c r="B44" s="258"/>
      <c r="C44" s="329" t="s">
        <v>757</v>
      </c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227"/>
    </row>
    <row r="45" spans="2:16" s="225" customFormat="1" ht="29.25" customHeight="1">
      <c r="B45" s="258"/>
      <c r="C45" s="329" t="s">
        <v>758</v>
      </c>
      <c r="D45" s="329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227"/>
    </row>
    <row r="46" spans="2:16" s="265" customFormat="1" ht="15">
      <c r="B46" s="263" t="s">
        <v>727</v>
      </c>
      <c r="C46" s="328" t="s">
        <v>759</v>
      </c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264"/>
    </row>
    <row r="47" spans="2:16" s="225" customFormat="1" ht="44.25" customHeight="1">
      <c r="B47" s="258"/>
      <c r="C47" s="329" t="s">
        <v>760</v>
      </c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227"/>
    </row>
    <row r="48" spans="2:16" s="265" customFormat="1" ht="15">
      <c r="B48" s="263" t="s">
        <v>727</v>
      </c>
      <c r="C48" s="328" t="s">
        <v>761</v>
      </c>
      <c r="D48" s="328"/>
      <c r="E48" s="328"/>
      <c r="F48" s="328"/>
      <c r="G48" s="328"/>
      <c r="H48" s="328"/>
      <c r="I48" s="328"/>
      <c r="J48" s="328"/>
      <c r="K48" s="328"/>
      <c r="L48" s="328"/>
      <c r="M48" s="328"/>
      <c r="N48" s="328"/>
      <c r="O48" s="328"/>
      <c r="P48" s="264"/>
    </row>
    <row r="49" spans="2:16" s="225" customFormat="1" ht="29.25" customHeight="1">
      <c r="B49" s="258"/>
      <c r="C49" s="329" t="s">
        <v>762</v>
      </c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227"/>
    </row>
    <row r="50" spans="2:16" s="265" customFormat="1" ht="30" customHeight="1">
      <c r="B50" s="263" t="s">
        <v>727</v>
      </c>
      <c r="C50" s="328" t="s">
        <v>763</v>
      </c>
      <c r="D50" s="328"/>
      <c r="E50" s="328"/>
      <c r="F50" s="328"/>
      <c r="G50" s="328"/>
      <c r="H50" s="328"/>
      <c r="I50" s="328"/>
      <c r="J50" s="328"/>
      <c r="K50" s="328"/>
      <c r="L50" s="328"/>
      <c r="M50" s="328"/>
      <c r="N50" s="328"/>
      <c r="O50" s="328"/>
      <c r="P50" s="264"/>
    </row>
    <row r="51" spans="2:16" s="225" customFormat="1" ht="30.75" customHeight="1">
      <c r="B51" s="258"/>
      <c r="C51" s="329" t="s">
        <v>764</v>
      </c>
      <c r="D51" s="329"/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329"/>
      <c r="P51" s="227"/>
    </row>
    <row r="52" spans="2:16" s="225" customFormat="1" ht="30.75" customHeight="1">
      <c r="B52" s="258"/>
      <c r="C52" s="329" t="s">
        <v>765</v>
      </c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227"/>
    </row>
    <row r="53" spans="2:16" s="225" customFormat="1" ht="30.75" customHeight="1">
      <c r="B53" s="258"/>
      <c r="C53" s="329" t="s">
        <v>766</v>
      </c>
      <c r="D53" s="329"/>
      <c r="E53" s="329"/>
      <c r="F53" s="329"/>
      <c r="G53" s="329"/>
      <c r="H53" s="329"/>
      <c r="I53" s="329"/>
      <c r="J53" s="329"/>
      <c r="K53" s="329"/>
      <c r="L53" s="329"/>
      <c r="M53" s="329"/>
      <c r="N53" s="329"/>
      <c r="O53" s="329"/>
      <c r="P53" s="227"/>
    </row>
    <row r="54" spans="2:16" s="225" customFormat="1" ht="42" customHeight="1">
      <c r="B54" s="263" t="s">
        <v>727</v>
      </c>
      <c r="C54" s="328" t="s">
        <v>767</v>
      </c>
      <c r="D54" s="328"/>
      <c r="E54" s="328"/>
      <c r="F54" s="328"/>
      <c r="G54" s="328"/>
      <c r="H54" s="328"/>
      <c r="I54" s="328"/>
      <c r="J54" s="328"/>
      <c r="K54" s="328"/>
      <c r="L54" s="328"/>
      <c r="M54" s="328"/>
      <c r="N54" s="328"/>
      <c r="O54" s="328"/>
      <c r="P54" s="227"/>
    </row>
    <row r="55" spans="2:16" s="225" customFormat="1">
      <c r="B55" s="258"/>
      <c r="C55" s="329"/>
      <c r="D55" s="329"/>
      <c r="E55" s="329"/>
      <c r="F55" s="329"/>
      <c r="G55" s="329"/>
      <c r="H55" s="329"/>
      <c r="I55" s="329"/>
      <c r="J55" s="329"/>
      <c r="K55" s="329"/>
      <c r="L55" s="329"/>
      <c r="M55" s="329"/>
      <c r="N55" s="329"/>
      <c r="O55" s="329"/>
      <c r="P55" s="227"/>
    </row>
    <row r="56" spans="2:16" s="225" customFormat="1">
      <c r="B56" s="258"/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27"/>
    </row>
    <row r="57" spans="2:16" s="225" customFormat="1">
      <c r="B57" s="258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27"/>
    </row>
    <row r="58" spans="2:16" s="225" customFormat="1">
      <c r="B58" s="258"/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27"/>
    </row>
    <row r="59" spans="2:16" s="225" customFormat="1" ht="35.25" customHeight="1">
      <c r="B59" s="263" t="s">
        <v>727</v>
      </c>
      <c r="C59" s="328" t="s">
        <v>1574</v>
      </c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227"/>
    </row>
    <row r="60" spans="2:16" s="225" customFormat="1" ht="60.75" customHeight="1">
      <c r="B60" s="263" t="s">
        <v>727</v>
      </c>
      <c r="C60" s="328" t="s">
        <v>1575</v>
      </c>
      <c r="D60" s="328"/>
      <c r="E60" s="328"/>
      <c r="F60" s="328"/>
      <c r="G60" s="328"/>
      <c r="H60" s="328"/>
      <c r="I60" s="328"/>
      <c r="J60" s="328"/>
      <c r="K60" s="328"/>
      <c r="L60" s="328"/>
      <c r="M60" s="328"/>
      <c r="N60" s="328"/>
      <c r="O60" s="328"/>
      <c r="P60" s="227"/>
    </row>
    <row r="61" spans="2:16" s="225" customFormat="1" ht="75.75" customHeight="1">
      <c r="B61" s="263" t="s">
        <v>727</v>
      </c>
      <c r="C61" s="328" t="s">
        <v>1576</v>
      </c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/>
      <c r="O61" s="328"/>
      <c r="P61" s="227"/>
    </row>
    <row r="62" spans="2:16" s="225" customFormat="1" ht="12.75" customHeight="1">
      <c r="B62" s="258"/>
      <c r="C62" s="26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27"/>
    </row>
    <row r="63" spans="2:16" s="225" customFormat="1">
      <c r="B63" s="258"/>
      <c r="P63" s="227"/>
    </row>
    <row r="64" spans="2:16" s="225" customFormat="1">
      <c r="B64" s="258"/>
      <c r="P64" s="227"/>
    </row>
    <row r="65" spans="2:16" s="225" customFormat="1">
      <c r="B65" s="258"/>
      <c r="P65" s="227"/>
    </row>
    <row r="66" spans="2:16" s="225" customFormat="1" ht="17.25" customHeight="1">
      <c r="B66" s="263" t="s">
        <v>727</v>
      </c>
      <c r="C66" s="328" t="s">
        <v>768</v>
      </c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227"/>
    </row>
    <row r="67" spans="2:16" s="225" customFormat="1">
      <c r="B67" s="258"/>
      <c r="C67" s="329" t="s">
        <v>769</v>
      </c>
      <c r="D67" s="329"/>
      <c r="E67" s="329"/>
      <c r="F67" s="329"/>
      <c r="G67" s="329"/>
      <c r="H67" s="329"/>
      <c r="I67" s="329"/>
      <c r="J67" s="329"/>
      <c r="K67" s="329"/>
      <c r="L67" s="329"/>
      <c r="M67" s="329"/>
      <c r="N67" s="329"/>
      <c r="O67" s="329"/>
      <c r="P67" s="227"/>
    </row>
    <row r="68" spans="2:16" s="225" customFormat="1">
      <c r="B68" s="258"/>
      <c r="C68" s="329" t="s">
        <v>770</v>
      </c>
      <c r="D68" s="329"/>
      <c r="E68" s="329"/>
      <c r="F68" s="329"/>
      <c r="G68" s="329"/>
      <c r="H68" s="329"/>
      <c r="I68" s="329"/>
      <c r="J68" s="329"/>
      <c r="K68" s="329"/>
      <c r="L68" s="329"/>
      <c r="M68" s="329"/>
      <c r="N68" s="329"/>
      <c r="O68" s="329"/>
      <c r="P68" s="227"/>
    </row>
    <row r="69" spans="2:16" s="225" customFormat="1" ht="31.5" customHeight="1">
      <c r="B69" s="263" t="s">
        <v>727</v>
      </c>
      <c r="C69" s="328" t="s">
        <v>771</v>
      </c>
      <c r="D69" s="328"/>
      <c r="E69" s="328"/>
      <c r="F69" s="328"/>
      <c r="G69" s="328"/>
      <c r="H69" s="328"/>
      <c r="I69" s="328"/>
      <c r="J69" s="328"/>
      <c r="K69" s="328"/>
      <c r="L69" s="328"/>
      <c r="M69" s="328"/>
      <c r="N69" s="328"/>
      <c r="O69" s="328"/>
      <c r="P69" s="227"/>
    </row>
    <row r="70" spans="2:16" s="225" customFormat="1" ht="31.5" customHeight="1">
      <c r="B70" s="263"/>
      <c r="C70" s="329" t="s">
        <v>772</v>
      </c>
      <c r="D70" s="329"/>
      <c r="E70" s="329"/>
      <c r="F70" s="329"/>
      <c r="G70" s="329"/>
      <c r="H70" s="329"/>
      <c r="I70" s="329"/>
      <c r="J70" s="329"/>
      <c r="K70" s="329"/>
      <c r="L70" s="329"/>
      <c r="M70" s="329"/>
      <c r="N70" s="329"/>
      <c r="O70" s="329"/>
      <c r="P70" s="227"/>
    </row>
    <row r="71" spans="2:16" s="225" customFormat="1" ht="29.25" customHeight="1">
      <c r="B71" s="263"/>
      <c r="C71" s="329" t="s">
        <v>773</v>
      </c>
      <c r="D71" s="329"/>
      <c r="E71" s="329"/>
      <c r="F71" s="329"/>
      <c r="G71" s="329"/>
      <c r="H71" s="329"/>
      <c r="I71" s="329"/>
      <c r="J71" s="329"/>
      <c r="K71" s="329"/>
      <c r="L71" s="329"/>
      <c r="M71" s="329"/>
      <c r="N71" s="329"/>
      <c r="O71" s="329"/>
      <c r="P71" s="227"/>
    </row>
    <row r="72" spans="2:16" s="225" customFormat="1">
      <c r="B72" s="258"/>
      <c r="C72" s="329" t="s">
        <v>774</v>
      </c>
      <c r="D72" s="329"/>
      <c r="E72" s="329"/>
      <c r="F72" s="329"/>
      <c r="G72" s="329"/>
      <c r="H72" s="329"/>
      <c r="I72" s="329"/>
      <c r="J72" s="329"/>
      <c r="K72" s="329"/>
      <c r="L72" s="329"/>
      <c r="M72" s="329"/>
      <c r="N72" s="329"/>
      <c r="O72" s="329"/>
      <c r="P72" s="227"/>
    </row>
    <row r="73" spans="2:16" s="225" customFormat="1">
      <c r="B73" s="258"/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27"/>
    </row>
    <row r="74" spans="2:16" s="225" customFormat="1">
      <c r="B74" s="258"/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27"/>
    </row>
    <row r="75" spans="2:16" s="225" customFormat="1">
      <c r="B75" s="258"/>
      <c r="C75" s="266"/>
      <c r="D75" s="266"/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27"/>
    </row>
    <row r="76" spans="2:16" s="225" customFormat="1">
      <c r="B76" s="258"/>
      <c r="C76" s="266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27"/>
    </row>
    <row r="77" spans="2:16" s="225" customFormat="1" ht="45" customHeight="1">
      <c r="B77" s="263" t="s">
        <v>727</v>
      </c>
      <c r="C77" s="328" t="s">
        <v>1577</v>
      </c>
      <c r="D77" s="328"/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  <c r="P77" s="227"/>
    </row>
    <row r="78" spans="2:16" s="225" customFormat="1" ht="29.25" customHeight="1">
      <c r="B78" s="263"/>
      <c r="C78" s="329" t="s">
        <v>775</v>
      </c>
      <c r="D78" s="329"/>
      <c r="E78" s="329"/>
      <c r="F78" s="329"/>
      <c r="G78" s="329"/>
      <c r="H78" s="329"/>
      <c r="I78" s="329"/>
      <c r="J78" s="329"/>
      <c r="K78" s="329"/>
      <c r="L78" s="329"/>
      <c r="M78" s="329"/>
      <c r="N78" s="329"/>
      <c r="O78" s="329"/>
      <c r="P78" s="227"/>
    </row>
    <row r="79" spans="2:16" s="225" customFormat="1" ht="15">
      <c r="B79" s="263" t="s">
        <v>727</v>
      </c>
      <c r="C79" s="328" t="s">
        <v>776</v>
      </c>
      <c r="D79" s="328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227"/>
    </row>
    <row r="80" spans="2:16" s="225" customFormat="1" ht="15">
      <c r="B80" s="263"/>
      <c r="C80" s="329" t="s">
        <v>777</v>
      </c>
      <c r="D80" s="329"/>
      <c r="E80" s="329"/>
      <c r="F80" s="329"/>
      <c r="G80" s="329"/>
      <c r="H80" s="329"/>
      <c r="I80" s="329"/>
      <c r="J80" s="329"/>
      <c r="K80" s="329"/>
      <c r="L80" s="329"/>
      <c r="M80" s="329"/>
      <c r="N80" s="329"/>
      <c r="O80" s="329"/>
      <c r="P80" s="227"/>
    </row>
    <row r="81" spans="2:60" s="225" customFormat="1" ht="59.25" customHeight="1">
      <c r="B81" s="263"/>
      <c r="C81" s="329" t="s">
        <v>778</v>
      </c>
      <c r="D81" s="329"/>
      <c r="E81" s="329"/>
      <c r="F81" s="329"/>
      <c r="G81" s="329"/>
      <c r="H81" s="329"/>
      <c r="I81" s="329"/>
      <c r="J81" s="329"/>
      <c r="K81" s="329"/>
      <c r="L81" s="329"/>
      <c r="M81" s="329"/>
      <c r="N81" s="329"/>
      <c r="O81" s="329"/>
      <c r="P81" s="227"/>
      <c r="S81" s="333"/>
      <c r="T81" s="333"/>
      <c r="U81" s="333"/>
      <c r="V81" s="333"/>
      <c r="W81" s="333"/>
      <c r="X81" s="333"/>
      <c r="Y81" s="333"/>
      <c r="Z81" s="333"/>
      <c r="AA81" s="333"/>
      <c r="AB81" s="333"/>
      <c r="AC81" s="333"/>
      <c r="AD81" s="333"/>
      <c r="AE81" s="333"/>
      <c r="AF81" s="333"/>
      <c r="AG81" s="333"/>
      <c r="AH81" s="333"/>
      <c r="AI81" s="333"/>
      <c r="AJ81" s="333"/>
      <c r="AK81" s="333"/>
      <c r="AL81" s="333"/>
      <c r="AM81" s="333"/>
      <c r="AN81" s="333"/>
      <c r="AO81" s="333"/>
      <c r="AP81" s="333"/>
      <c r="AQ81" s="333"/>
      <c r="AR81" s="333"/>
      <c r="AS81" s="333"/>
      <c r="AT81" s="333"/>
      <c r="AU81" s="333"/>
      <c r="AV81" s="333"/>
      <c r="AW81" s="333"/>
      <c r="AX81" s="333"/>
      <c r="AY81" s="333"/>
      <c r="AZ81" s="333"/>
      <c r="BA81" s="333"/>
      <c r="BB81" s="333"/>
      <c r="BC81" s="333"/>
      <c r="BD81" s="333"/>
      <c r="BE81" s="333"/>
      <c r="BF81" s="333"/>
      <c r="BG81" s="333"/>
      <c r="BH81" s="333"/>
    </row>
    <row r="82" spans="2:60" s="225" customFormat="1">
      <c r="B82" s="258"/>
      <c r="C82" s="329" t="s">
        <v>779</v>
      </c>
      <c r="D82" s="329"/>
      <c r="E82" s="329"/>
      <c r="F82" s="329"/>
      <c r="G82" s="329"/>
      <c r="H82" s="329"/>
      <c r="I82" s="329"/>
      <c r="J82" s="329"/>
      <c r="K82" s="329"/>
      <c r="L82" s="329"/>
      <c r="M82" s="329"/>
      <c r="N82" s="329"/>
      <c r="O82" s="329"/>
      <c r="P82" s="227"/>
      <c r="S82" s="333"/>
      <c r="T82" s="333"/>
      <c r="U82" s="333"/>
      <c r="V82" s="333"/>
      <c r="W82" s="333"/>
      <c r="X82" s="333"/>
      <c r="Y82" s="333"/>
      <c r="Z82" s="333"/>
      <c r="AA82" s="333"/>
      <c r="AB82" s="333"/>
      <c r="AC82" s="333"/>
      <c r="AD82" s="333"/>
      <c r="AE82" s="333"/>
      <c r="AF82" s="333"/>
      <c r="AG82" s="333"/>
      <c r="AH82" s="333"/>
      <c r="AI82" s="333"/>
      <c r="AJ82" s="333"/>
      <c r="AK82" s="333"/>
      <c r="AL82" s="333"/>
      <c r="AM82" s="333"/>
      <c r="AN82" s="333"/>
      <c r="AO82" s="333"/>
      <c r="AP82" s="333"/>
      <c r="AQ82" s="333"/>
      <c r="AR82" s="333"/>
      <c r="AS82" s="333"/>
      <c r="AT82" s="333"/>
      <c r="AU82" s="333"/>
      <c r="AV82" s="333"/>
      <c r="AW82" s="333"/>
      <c r="AX82" s="333"/>
      <c r="AY82" s="333"/>
      <c r="AZ82" s="333"/>
      <c r="BA82" s="333"/>
      <c r="BB82" s="333"/>
      <c r="BC82" s="333"/>
      <c r="BD82" s="333"/>
      <c r="BE82" s="333"/>
      <c r="BF82" s="333"/>
      <c r="BG82" s="333"/>
      <c r="BH82" s="333"/>
    </row>
    <row r="83" spans="2:60" s="225" customFormat="1">
      <c r="B83" s="258"/>
      <c r="C83" s="332" t="s">
        <v>780</v>
      </c>
      <c r="D83" s="332"/>
      <c r="E83" s="332"/>
      <c r="F83" s="332"/>
      <c r="G83" s="332"/>
      <c r="H83" s="332"/>
      <c r="I83" s="332"/>
      <c r="J83" s="332"/>
      <c r="K83" s="332"/>
      <c r="L83" s="332"/>
      <c r="M83" s="332"/>
      <c r="N83" s="332"/>
      <c r="O83" s="332"/>
      <c r="P83" s="227"/>
      <c r="S83" s="333"/>
      <c r="T83" s="333"/>
      <c r="U83" s="333"/>
      <c r="V83" s="333"/>
      <c r="W83" s="333"/>
      <c r="X83" s="333"/>
      <c r="Y83" s="333"/>
      <c r="Z83" s="333"/>
      <c r="AA83" s="333"/>
      <c r="AB83" s="333"/>
      <c r="AC83" s="333"/>
      <c r="AD83" s="333"/>
      <c r="AE83" s="333"/>
      <c r="AF83" s="333"/>
      <c r="AG83" s="333"/>
      <c r="AH83" s="333"/>
      <c r="AI83" s="333"/>
      <c r="AJ83" s="333"/>
      <c r="AK83" s="333"/>
      <c r="AL83" s="333"/>
      <c r="AM83" s="333"/>
      <c r="AN83" s="333"/>
      <c r="AO83" s="333"/>
      <c r="AP83" s="333"/>
      <c r="AQ83" s="333"/>
      <c r="AR83" s="333"/>
      <c r="AS83" s="333"/>
      <c r="AT83" s="333"/>
      <c r="AU83" s="333"/>
      <c r="AV83" s="333"/>
      <c r="AW83" s="333"/>
      <c r="AX83" s="333"/>
      <c r="AY83" s="333"/>
      <c r="AZ83" s="333"/>
      <c r="BA83" s="333"/>
      <c r="BB83" s="333"/>
      <c r="BC83" s="333"/>
      <c r="BD83" s="333"/>
      <c r="BE83" s="333"/>
      <c r="BF83" s="333"/>
      <c r="BG83" s="333"/>
      <c r="BH83" s="333"/>
    </row>
    <row r="84" spans="2:60" s="225" customFormat="1">
      <c r="B84" s="258"/>
      <c r="C84" s="332" t="s">
        <v>781</v>
      </c>
      <c r="D84" s="332"/>
      <c r="E84" s="332"/>
      <c r="F84" s="332"/>
      <c r="G84" s="332"/>
      <c r="H84" s="332"/>
      <c r="I84" s="332"/>
      <c r="J84" s="332"/>
      <c r="K84" s="332"/>
      <c r="L84" s="332"/>
      <c r="M84" s="332"/>
      <c r="N84" s="332"/>
      <c r="O84" s="332"/>
      <c r="P84" s="227"/>
      <c r="S84" s="333" t="s">
        <v>782</v>
      </c>
      <c r="T84" s="333"/>
      <c r="U84" s="333"/>
      <c r="V84" s="333"/>
      <c r="W84" s="333"/>
      <c r="X84" s="333"/>
      <c r="Y84" s="333"/>
      <c r="Z84" s="333"/>
      <c r="AA84" s="333"/>
      <c r="AB84" s="333"/>
      <c r="AC84" s="333"/>
      <c r="AD84" s="333"/>
      <c r="AE84" s="333"/>
      <c r="AF84" s="333"/>
      <c r="AG84" s="333"/>
      <c r="AH84" s="333"/>
      <c r="AI84" s="333"/>
      <c r="AJ84" s="333"/>
      <c r="AK84" s="333"/>
      <c r="AL84" s="333"/>
      <c r="AM84" s="333"/>
      <c r="AN84" s="333"/>
      <c r="AO84" s="333"/>
      <c r="AP84" s="333"/>
      <c r="AQ84" s="333"/>
      <c r="AR84" s="333"/>
      <c r="AS84" s="333"/>
      <c r="AT84" s="333"/>
      <c r="AU84" s="333"/>
      <c r="AV84" s="333"/>
      <c r="AW84" s="333"/>
      <c r="AX84" s="333"/>
      <c r="AY84" s="333"/>
      <c r="AZ84" s="333"/>
      <c r="BA84" s="333"/>
      <c r="BB84" s="333"/>
      <c r="BC84" s="333"/>
      <c r="BD84" s="333"/>
      <c r="BE84" s="333"/>
      <c r="BF84" s="333"/>
      <c r="BG84" s="333"/>
      <c r="BH84" s="333"/>
    </row>
    <row r="85" spans="2:60" s="225" customFormat="1">
      <c r="B85" s="258"/>
      <c r="C85" s="330" t="s">
        <v>783</v>
      </c>
      <c r="D85" s="331"/>
      <c r="E85" s="331"/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227"/>
      <c r="S85" s="333"/>
      <c r="T85" s="333"/>
      <c r="U85" s="333"/>
      <c r="V85" s="333"/>
      <c r="W85" s="333"/>
      <c r="X85" s="333"/>
      <c r="Y85" s="333"/>
      <c r="Z85" s="333"/>
      <c r="AA85" s="333"/>
      <c r="AB85" s="333"/>
      <c r="AC85" s="333"/>
      <c r="AD85" s="333"/>
      <c r="AE85" s="333"/>
      <c r="AF85" s="333"/>
      <c r="AG85" s="333"/>
      <c r="AH85" s="333"/>
      <c r="AI85" s="333"/>
      <c r="AJ85" s="333"/>
      <c r="AK85" s="333"/>
      <c r="AL85" s="333"/>
      <c r="AM85" s="333"/>
      <c r="AN85" s="333"/>
      <c r="AO85" s="333"/>
      <c r="AP85" s="333"/>
      <c r="AQ85" s="333"/>
      <c r="AR85" s="333"/>
      <c r="AS85" s="333"/>
      <c r="AT85" s="333"/>
      <c r="AU85" s="333"/>
      <c r="AV85" s="333"/>
      <c r="AW85" s="333"/>
      <c r="AX85" s="333"/>
      <c r="AY85" s="333"/>
      <c r="AZ85" s="333"/>
      <c r="BA85" s="333"/>
      <c r="BB85" s="333"/>
      <c r="BC85" s="333"/>
      <c r="BD85" s="333"/>
      <c r="BE85" s="333"/>
      <c r="BF85" s="333"/>
      <c r="BG85" s="333"/>
      <c r="BH85" s="333"/>
    </row>
    <row r="86" spans="2:60" s="225" customFormat="1" ht="30.75" customHeight="1">
      <c r="B86" s="258"/>
      <c r="C86" s="329" t="s">
        <v>784</v>
      </c>
      <c r="D86" s="329"/>
      <c r="E86" s="329"/>
      <c r="F86" s="329"/>
      <c r="G86" s="329"/>
      <c r="H86" s="329"/>
      <c r="I86" s="329"/>
      <c r="J86" s="329"/>
      <c r="K86" s="329"/>
      <c r="L86" s="329"/>
      <c r="M86" s="329"/>
      <c r="N86" s="329"/>
      <c r="O86" s="329"/>
      <c r="P86" s="227"/>
      <c r="S86" s="333"/>
      <c r="T86" s="333"/>
      <c r="U86" s="333"/>
      <c r="V86" s="333"/>
      <c r="W86" s="333"/>
      <c r="X86" s="333"/>
      <c r="Y86" s="333"/>
      <c r="Z86" s="333"/>
      <c r="AA86" s="333"/>
      <c r="AB86" s="333"/>
      <c r="AC86" s="333"/>
      <c r="AD86" s="333"/>
      <c r="AE86" s="333"/>
      <c r="AF86" s="333"/>
      <c r="AG86" s="333"/>
      <c r="AH86" s="333"/>
      <c r="AI86" s="333"/>
      <c r="AJ86" s="333"/>
      <c r="AK86" s="333"/>
      <c r="AL86" s="333"/>
      <c r="AM86" s="333"/>
      <c r="AN86" s="333"/>
      <c r="AO86" s="333"/>
      <c r="AP86" s="333"/>
      <c r="AQ86" s="333"/>
      <c r="AR86" s="333"/>
      <c r="AS86" s="333"/>
      <c r="AT86" s="333"/>
      <c r="AU86" s="333"/>
      <c r="AV86" s="333"/>
      <c r="AW86" s="333"/>
      <c r="AX86" s="333"/>
      <c r="AY86" s="333"/>
      <c r="AZ86" s="333"/>
      <c r="BA86" s="333"/>
      <c r="BB86" s="333"/>
      <c r="BC86" s="333"/>
      <c r="BD86" s="333"/>
      <c r="BE86" s="333"/>
      <c r="BF86" s="333"/>
      <c r="BG86" s="333"/>
      <c r="BH86" s="333"/>
    </row>
    <row r="87" spans="2:60" s="225" customFormat="1">
      <c r="B87" s="258"/>
      <c r="C87" s="329" t="s">
        <v>785</v>
      </c>
      <c r="D87" s="329"/>
      <c r="E87" s="329"/>
      <c r="F87" s="329"/>
      <c r="G87" s="329"/>
      <c r="H87" s="329"/>
      <c r="I87" s="329"/>
      <c r="J87" s="329"/>
      <c r="K87" s="329"/>
      <c r="L87" s="329"/>
      <c r="M87" s="329"/>
      <c r="N87" s="329"/>
      <c r="O87" s="329"/>
      <c r="P87" s="227"/>
      <c r="S87" s="333"/>
      <c r="T87" s="333"/>
      <c r="U87" s="333"/>
      <c r="V87" s="333"/>
      <c r="W87" s="333"/>
      <c r="X87" s="333"/>
      <c r="Y87" s="333"/>
      <c r="Z87" s="333"/>
      <c r="AA87" s="333"/>
      <c r="AB87" s="333"/>
      <c r="AC87" s="333"/>
      <c r="AD87" s="333"/>
      <c r="AE87" s="333"/>
      <c r="AF87" s="333"/>
      <c r="AG87" s="333"/>
      <c r="AH87" s="333"/>
      <c r="AI87" s="333"/>
      <c r="AJ87" s="333"/>
      <c r="AK87" s="333"/>
      <c r="AL87" s="333"/>
      <c r="AM87" s="333"/>
      <c r="AN87" s="333"/>
      <c r="AO87" s="333"/>
      <c r="AP87" s="333"/>
      <c r="AQ87" s="333"/>
      <c r="AR87" s="333"/>
      <c r="AS87" s="333"/>
      <c r="AT87" s="333"/>
      <c r="AU87" s="333"/>
      <c r="AV87" s="333"/>
      <c r="AW87" s="333"/>
      <c r="AX87" s="333"/>
      <c r="AY87" s="333"/>
      <c r="AZ87" s="333"/>
      <c r="BA87" s="333"/>
      <c r="BB87" s="333"/>
      <c r="BC87" s="333"/>
      <c r="BD87" s="333"/>
      <c r="BE87" s="333"/>
      <c r="BF87" s="333"/>
      <c r="BG87" s="333"/>
      <c r="BH87" s="333"/>
    </row>
    <row r="88" spans="2:60" s="225" customFormat="1" ht="45" customHeight="1">
      <c r="B88" s="263" t="s">
        <v>727</v>
      </c>
      <c r="C88" s="328" t="s">
        <v>786</v>
      </c>
      <c r="D88" s="328"/>
      <c r="E88" s="328"/>
      <c r="F88" s="328"/>
      <c r="G88" s="328"/>
      <c r="H88" s="328"/>
      <c r="I88" s="328"/>
      <c r="J88" s="328"/>
      <c r="K88" s="328"/>
      <c r="L88" s="328"/>
      <c r="M88" s="328"/>
      <c r="N88" s="328"/>
      <c r="O88" s="328"/>
      <c r="P88" s="227"/>
    </row>
    <row r="89" spans="2:60" s="225" customFormat="1" ht="30" customHeight="1">
      <c r="B89" s="258"/>
      <c r="C89" s="329" t="s">
        <v>787</v>
      </c>
      <c r="D89" s="329"/>
      <c r="E89" s="329"/>
      <c r="F89" s="329"/>
      <c r="G89" s="329"/>
      <c r="H89" s="329"/>
      <c r="I89" s="329"/>
      <c r="J89" s="329"/>
      <c r="K89" s="329"/>
      <c r="L89" s="329"/>
      <c r="M89" s="329"/>
      <c r="N89" s="329"/>
      <c r="O89" s="329"/>
      <c r="P89" s="227"/>
      <c r="S89" s="333"/>
      <c r="T89" s="333"/>
      <c r="U89" s="333"/>
      <c r="V89" s="333"/>
      <c r="W89" s="333"/>
      <c r="X89" s="333"/>
      <c r="Y89" s="333"/>
      <c r="Z89" s="333"/>
      <c r="AA89" s="333"/>
      <c r="AB89" s="333"/>
      <c r="AC89" s="333"/>
      <c r="AD89" s="333"/>
      <c r="AE89" s="333"/>
      <c r="AF89" s="333"/>
      <c r="AG89" s="333"/>
      <c r="AH89" s="333"/>
      <c r="AI89" s="333"/>
      <c r="AJ89" s="333"/>
      <c r="AK89" s="333"/>
      <c r="AL89" s="333"/>
      <c r="AM89" s="333"/>
      <c r="AN89" s="333"/>
      <c r="AO89" s="333"/>
      <c r="AP89" s="333"/>
      <c r="AQ89" s="333"/>
      <c r="AR89" s="333"/>
      <c r="AS89" s="333"/>
      <c r="AT89" s="333"/>
      <c r="AU89" s="333"/>
      <c r="AV89" s="333"/>
      <c r="AW89" s="333"/>
      <c r="AX89" s="333"/>
      <c r="AY89" s="333"/>
      <c r="AZ89" s="333"/>
      <c r="BA89" s="333"/>
      <c r="BB89" s="333"/>
      <c r="BC89" s="333"/>
      <c r="BD89" s="333"/>
      <c r="BE89" s="333"/>
      <c r="BF89" s="333"/>
      <c r="BG89" s="333"/>
      <c r="BH89" s="333"/>
    </row>
    <row r="90" spans="2:60" s="225" customFormat="1" ht="45" customHeight="1">
      <c r="B90" s="258"/>
      <c r="C90" s="329" t="s">
        <v>788</v>
      </c>
      <c r="D90" s="329"/>
      <c r="E90" s="329"/>
      <c r="F90" s="329"/>
      <c r="G90" s="329"/>
      <c r="H90" s="329"/>
      <c r="I90" s="329"/>
      <c r="J90" s="329"/>
      <c r="K90" s="329"/>
      <c r="L90" s="329"/>
      <c r="M90" s="329"/>
      <c r="N90" s="329"/>
      <c r="O90" s="329"/>
      <c r="P90" s="227"/>
      <c r="S90" s="333"/>
      <c r="T90" s="333"/>
      <c r="U90" s="333"/>
      <c r="V90" s="333"/>
      <c r="W90" s="333"/>
      <c r="X90" s="333"/>
      <c r="Y90" s="333"/>
      <c r="Z90" s="333"/>
      <c r="AA90" s="333"/>
      <c r="AB90" s="333"/>
      <c r="AC90" s="333"/>
      <c r="AD90" s="333"/>
      <c r="AE90" s="333"/>
      <c r="AF90" s="333"/>
      <c r="AG90" s="333"/>
      <c r="AH90" s="333"/>
      <c r="AI90" s="333"/>
      <c r="AJ90" s="333"/>
      <c r="AK90" s="333"/>
      <c r="AL90" s="333"/>
      <c r="AM90" s="333"/>
      <c r="AN90" s="333"/>
      <c r="AO90" s="333"/>
      <c r="AP90" s="333"/>
      <c r="AQ90" s="333"/>
      <c r="AR90" s="333"/>
      <c r="AS90" s="333"/>
      <c r="AT90" s="333"/>
      <c r="AU90" s="333"/>
      <c r="AV90" s="333"/>
      <c r="AW90" s="333"/>
      <c r="AX90" s="333"/>
      <c r="AY90" s="333"/>
      <c r="AZ90" s="333"/>
      <c r="BA90" s="333"/>
      <c r="BB90" s="333"/>
      <c r="BC90" s="333"/>
      <c r="BD90" s="333"/>
      <c r="BE90" s="333"/>
      <c r="BF90" s="333"/>
      <c r="BG90" s="333"/>
      <c r="BH90" s="333"/>
    </row>
    <row r="91" spans="2:60" s="225" customFormat="1">
      <c r="B91" s="258"/>
      <c r="C91" s="266"/>
      <c r="D91" s="266"/>
      <c r="E91" s="266"/>
      <c r="F91" s="266"/>
      <c r="G91" s="266"/>
      <c r="H91" s="266"/>
      <c r="I91" s="266"/>
      <c r="J91" s="266"/>
      <c r="K91" s="266"/>
      <c r="L91" s="266"/>
      <c r="M91" s="266"/>
      <c r="N91" s="266"/>
      <c r="O91" s="266"/>
      <c r="P91" s="227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</row>
    <row r="92" spans="2:60" s="225" customFormat="1">
      <c r="B92" s="258"/>
      <c r="C92" s="266"/>
      <c r="D92" s="266"/>
      <c r="E92" s="266"/>
      <c r="F92" s="266"/>
      <c r="G92" s="266"/>
      <c r="H92" s="266"/>
      <c r="I92" s="266"/>
      <c r="J92" s="266"/>
      <c r="K92" s="266"/>
      <c r="L92" s="266"/>
      <c r="M92" s="266"/>
      <c r="N92" s="266"/>
      <c r="O92" s="266"/>
      <c r="P92" s="227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</row>
    <row r="93" spans="2:60" s="225" customFormat="1">
      <c r="B93" s="258"/>
      <c r="C93" s="266"/>
      <c r="D93" s="266"/>
      <c r="E93" s="266"/>
      <c r="F93" s="266"/>
      <c r="G93" s="266"/>
      <c r="H93" s="266"/>
      <c r="I93" s="266"/>
      <c r="J93" s="266"/>
      <c r="K93" s="266"/>
      <c r="L93" s="266"/>
      <c r="M93" s="266"/>
      <c r="N93" s="266"/>
      <c r="O93" s="266"/>
      <c r="P93" s="227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</row>
    <row r="94" spans="2:60" s="225" customFormat="1">
      <c r="B94" s="258"/>
      <c r="C94" s="266"/>
      <c r="D94" s="266"/>
      <c r="E94" s="266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27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</row>
    <row r="95" spans="2:60" s="225" customFormat="1" ht="15">
      <c r="B95" s="263" t="s">
        <v>727</v>
      </c>
      <c r="C95" s="328" t="s">
        <v>789</v>
      </c>
      <c r="D95" s="328"/>
      <c r="E95" s="328"/>
      <c r="F95" s="328"/>
      <c r="G95" s="328"/>
      <c r="H95" s="328"/>
      <c r="I95" s="328"/>
      <c r="J95" s="328"/>
      <c r="K95" s="328"/>
      <c r="L95" s="328"/>
      <c r="M95" s="328"/>
      <c r="N95" s="328"/>
      <c r="O95" s="328"/>
      <c r="P95" s="227"/>
    </row>
    <row r="96" spans="2:60" s="225" customFormat="1">
      <c r="B96" s="226"/>
      <c r="P96" s="227"/>
    </row>
    <row r="97" spans="2:16" s="225" customFormat="1">
      <c r="B97" s="226"/>
      <c r="P97" s="227"/>
    </row>
    <row r="98" spans="2:16">
      <c r="B98" s="226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7"/>
    </row>
    <row r="99" spans="2:16">
      <c r="B99" s="226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7"/>
    </row>
    <row r="100" spans="2:16">
      <c r="B100" s="226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7"/>
    </row>
    <row r="101" spans="2:16">
      <c r="B101" s="226"/>
      <c r="C101" s="225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7"/>
    </row>
    <row r="102" spans="2:16">
      <c r="B102" s="226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7"/>
    </row>
    <row r="103" spans="2:16">
      <c r="B103" s="226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7"/>
    </row>
    <row r="104" spans="2:16">
      <c r="B104" s="226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7"/>
    </row>
    <row r="105" spans="2:16">
      <c r="B105" s="226"/>
      <c r="C105" s="225"/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7"/>
    </row>
    <row r="106" spans="2:16">
      <c r="B106" s="226"/>
      <c r="C106" s="225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7"/>
    </row>
    <row r="107" spans="2:16">
      <c r="B107" s="226"/>
      <c r="C107" s="225"/>
      <c r="D107" s="225"/>
      <c r="E107" s="225"/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7"/>
    </row>
    <row r="108" spans="2:16">
      <c r="B108" s="226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7"/>
    </row>
    <row r="109" spans="2:16">
      <c r="B109" s="226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7"/>
    </row>
    <row r="110" spans="2:16">
      <c r="B110" s="226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227"/>
    </row>
    <row r="111" spans="2:16">
      <c r="B111" s="226"/>
      <c r="C111" s="225"/>
      <c r="D111" s="225"/>
      <c r="E111" s="225"/>
      <c r="F111" s="225"/>
      <c r="G111" s="225"/>
      <c r="H111" s="225"/>
      <c r="I111" s="225"/>
      <c r="J111" s="225"/>
      <c r="K111" s="225"/>
      <c r="L111" s="225"/>
      <c r="M111" s="225"/>
      <c r="N111" s="225"/>
      <c r="O111" s="225"/>
      <c r="P111" s="227"/>
    </row>
    <row r="112" spans="2:16">
      <c r="B112" s="226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  <c r="P112" s="227"/>
    </row>
    <row r="113" spans="2:16" ht="15" thickBot="1">
      <c r="B113" s="268"/>
      <c r="C113" s="269"/>
      <c r="D113" s="269"/>
      <c r="E113" s="269"/>
      <c r="F113" s="269"/>
      <c r="G113" s="269"/>
      <c r="H113" s="269"/>
      <c r="I113" s="269"/>
      <c r="J113" s="269"/>
      <c r="K113" s="269"/>
      <c r="L113" s="269"/>
      <c r="M113" s="269"/>
      <c r="N113" s="269"/>
      <c r="O113" s="269"/>
      <c r="P113" s="270"/>
    </row>
    <row r="114" spans="2:16" ht="15" thickTop="1"/>
  </sheetData>
  <mergeCells count="57">
    <mergeCell ref="C95:O95"/>
    <mergeCell ref="C87:O87"/>
    <mergeCell ref="S87:BH87"/>
    <mergeCell ref="C88:O88"/>
    <mergeCell ref="C89:O89"/>
    <mergeCell ref="S89:BH89"/>
    <mergeCell ref="C90:O90"/>
    <mergeCell ref="S90:BH90"/>
    <mergeCell ref="C84:O84"/>
    <mergeCell ref="S84:BH84"/>
    <mergeCell ref="C85:O85"/>
    <mergeCell ref="S85:BH85"/>
    <mergeCell ref="C86:O86"/>
    <mergeCell ref="S86:BH86"/>
    <mergeCell ref="C83:O83"/>
    <mergeCell ref="S83:BH83"/>
    <mergeCell ref="C70:O70"/>
    <mergeCell ref="C71:O71"/>
    <mergeCell ref="C72:O72"/>
    <mergeCell ref="C77:O77"/>
    <mergeCell ref="C78:O78"/>
    <mergeCell ref="C79:O79"/>
    <mergeCell ref="C80:O80"/>
    <mergeCell ref="C81:O81"/>
    <mergeCell ref="S81:BH81"/>
    <mergeCell ref="C82:O82"/>
    <mergeCell ref="S82:BH82"/>
    <mergeCell ref="C69:O69"/>
    <mergeCell ref="C51:O51"/>
    <mergeCell ref="C52:O52"/>
    <mergeCell ref="C53:O53"/>
    <mergeCell ref="C54:O54"/>
    <mergeCell ref="C55:O55"/>
    <mergeCell ref="C59:O59"/>
    <mergeCell ref="C60:O60"/>
    <mergeCell ref="C61:O61"/>
    <mergeCell ref="C66:O66"/>
    <mergeCell ref="C67:O67"/>
    <mergeCell ref="C68:O68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76"/>
  <sheetViews>
    <sheetView workbookViewId="0">
      <pane xSplit="6" ySplit="4" topLeftCell="G26" activePane="bottomRight" state="frozen"/>
      <selection activeCell="D52" sqref="D52:D53"/>
      <selection pane="topRight" activeCell="D52" sqref="D52:D53"/>
      <selection pane="bottomLeft" activeCell="D52" sqref="D52:D53"/>
      <selection pane="bottomRight" activeCell="D52" sqref="D52:D53"/>
    </sheetView>
  </sheetViews>
  <sheetFormatPr defaultColWidth="8.88671875" defaultRowHeight="14.4"/>
  <cols>
    <col min="1" max="1" width="9.109375" customWidth="1"/>
    <col min="2" max="2" width="8.88671875" style="4"/>
    <col min="3" max="3" width="10" style="4" customWidth="1"/>
    <col min="4" max="4" width="5.5546875" style="4" customWidth="1"/>
    <col min="5" max="5" width="10.88671875" style="4" customWidth="1"/>
    <col min="6" max="6" width="29.109375" style="4" customWidth="1"/>
    <col min="7" max="7" width="8.88671875" style="5"/>
    <col min="8" max="10" width="8.88671875" style="4"/>
    <col min="11" max="11" width="10.6640625" style="22" customWidth="1"/>
    <col min="12" max="12" width="9" style="5" customWidth="1"/>
    <col min="13" max="13" width="3.33203125" style="5" customWidth="1"/>
    <col min="14" max="14" width="8.88671875" style="4"/>
    <col min="15" max="15" width="4" style="5" customWidth="1"/>
    <col min="16" max="19" width="10.88671875" style="5" customWidth="1"/>
    <col min="20" max="16384" width="8.88671875" style="4"/>
  </cols>
  <sheetData>
    <row r="2" spans="2:19">
      <c r="E2" s="4" t="s">
        <v>1</v>
      </c>
      <c r="S2" s="5" t="s">
        <v>1</v>
      </c>
    </row>
    <row r="3" spans="2:19">
      <c r="H3" s="5">
        <f>SUM(H5:H176)</f>
        <v>353600</v>
      </c>
      <c r="I3" s="5">
        <f>SUM(I5:I176)</f>
        <v>665.13373015873015</v>
      </c>
      <c r="J3" s="5"/>
      <c r="K3" s="5">
        <f>SUM(K5:K176)</f>
        <v>1358600</v>
      </c>
    </row>
    <row r="4" spans="2:19" ht="43.2">
      <c r="B4" s="4" t="s">
        <v>165</v>
      </c>
      <c r="C4" s="6"/>
      <c r="D4" s="6"/>
      <c r="E4" s="6" t="s">
        <v>165</v>
      </c>
      <c r="F4" s="7" t="s">
        <v>166</v>
      </c>
      <c r="G4" s="8" t="s">
        <v>167</v>
      </c>
      <c r="H4" s="8" t="s">
        <v>168</v>
      </c>
      <c r="I4" s="8" t="s">
        <v>169</v>
      </c>
      <c r="J4" s="8"/>
      <c r="K4" s="9" t="s">
        <v>170</v>
      </c>
      <c r="L4" s="8" t="s">
        <v>171</v>
      </c>
      <c r="M4" s="8"/>
      <c r="N4" s="8" t="s">
        <v>172</v>
      </c>
      <c r="O4" s="8"/>
      <c r="P4" s="8" t="s">
        <v>173</v>
      </c>
      <c r="Q4" s="8"/>
      <c r="R4" s="8"/>
      <c r="S4" s="8"/>
    </row>
    <row r="5" spans="2:19">
      <c r="B5" s="4" t="s">
        <v>175</v>
      </c>
      <c r="C5" s="10" t="s">
        <v>46</v>
      </c>
      <c r="D5" s="10" t="e">
        <v>#N/A</v>
      </c>
      <c r="E5" s="10" t="s">
        <v>175</v>
      </c>
      <c r="F5" s="11" t="s">
        <v>176</v>
      </c>
      <c r="G5" s="12">
        <v>1000</v>
      </c>
      <c r="H5" s="12">
        <v>1000</v>
      </c>
      <c r="I5" s="13">
        <v>1</v>
      </c>
      <c r="J5" s="13"/>
      <c r="K5" s="14">
        <v>9000</v>
      </c>
      <c r="L5" s="15">
        <f t="shared" ref="L5:L68" si="0">H5/(K5/100)</f>
        <v>11.111111111111111</v>
      </c>
      <c r="M5" s="13"/>
      <c r="N5" s="13">
        <v>0.32</v>
      </c>
      <c r="O5" s="12"/>
      <c r="P5" s="12"/>
      <c r="Q5" s="12" t="e">
        <f t="shared" ref="Q5:Q36" si="1">VLOOKUP(B5,frig,7,0)</f>
        <v>#REF!</v>
      </c>
      <c r="R5" s="13"/>
      <c r="S5" s="12"/>
    </row>
    <row r="6" spans="2:19">
      <c r="B6" s="4" t="s">
        <v>178</v>
      </c>
      <c r="C6" s="10" t="s">
        <v>49</v>
      </c>
      <c r="D6" s="10" t="e">
        <v>#N/A</v>
      </c>
      <c r="E6" s="10" t="s">
        <v>178</v>
      </c>
      <c r="F6" s="11" t="s">
        <v>179</v>
      </c>
      <c r="G6" s="12">
        <v>500</v>
      </c>
      <c r="H6" s="12">
        <v>1000</v>
      </c>
      <c r="I6" s="13">
        <v>2</v>
      </c>
      <c r="J6" s="13"/>
      <c r="K6" s="14">
        <v>9000</v>
      </c>
      <c r="L6" s="15">
        <f t="shared" si="0"/>
        <v>11.111111111111111</v>
      </c>
      <c r="M6" s="13"/>
      <c r="N6" s="13">
        <v>0.3</v>
      </c>
      <c r="O6" s="12"/>
      <c r="P6" s="12"/>
      <c r="Q6" s="12" t="e">
        <f t="shared" si="1"/>
        <v>#REF!</v>
      </c>
      <c r="R6" s="13"/>
      <c r="S6" s="12"/>
    </row>
    <row r="7" spans="2:19">
      <c r="B7" s="4" t="s">
        <v>180</v>
      </c>
      <c r="C7" s="10" t="s">
        <v>49</v>
      </c>
      <c r="D7" s="10" t="s">
        <v>41</v>
      </c>
      <c r="E7" s="10" t="s">
        <v>180</v>
      </c>
      <c r="F7" s="11" t="s">
        <v>179</v>
      </c>
      <c r="G7" s="12">
        <v>600</v>
      </c>
      <c r="H7" s="12">
        <v>1200</v>
      </c>
      <c r="I7" s="13">
        <v>2</v>
      </c>
      <c r="J7" s="13"/>
      <c r="K7" s="14">
        <v>1200</v>
      </c>
      <c r="L7" s="15">
        <f t="shared" si="0"/>
        <v>100</v>
      </c>
      <c r="M7" s="13"/>
      <c r="N7" s="16">
        <v>0.3</v>
      </c>
      <c r="O7" s="12"/>
      <c r="P7" s="12"/>
      <c r="Q7" s="12" t="e">
        <f t="shared" si="1"/>
        <v>#REF!</v>
      </c>
      <c r="R7" s="13"/>
      <c r="S7" s="12"/>
    </row>
    <row r="8" spans="2:19">
      <c r="B8" s="4" t="s">
        <v>182</v>
      </c>
      <c r="C8" s="10" t="s">
        <v>49</v>
      </c>
      <c r="D8" s="10" t="e">
        <v>#N/A</v>
      </c>
      <c r="E8" s="10" t="s">
        <v>182</v>
      </c>
      <c r="F8" s="11" t="s">
        <v>183</v>
      </c>
      <c r="G8" s="12">
        <v>250</v>
      </c>
      <c r="H8" s="12">
        <v>500</v>
      </c>
      <c r="I8" s="13">
        <v>2</v>
      </c>
      <c r="J8" s="13"/>
      <c r="K8" s="14">
        <v>3000</v>
      </c>
      <c r="L8" s="15">
        <f t="shared" si="0"/>
        <v>16.666666666666668</v>
      </c>
      <c r="M8" s="13"/>
      <c r="N8" s="13">
        <v>0.43</v>
      </c>
      <c r="O8" s="12"/>
      <c r="P8" s="12"/>
      <c r="Q8" s="12" t="e">
        <f t="shared" si="1"/>
        <v>#REF!</v>
      </c>
      <c r="R8" s="13"/>
      <c r="S8" s="12"/>
    </row>
    <row r="9" spans="2:19">
      <c r="B9" s="4" t="s">
        <v>185</v>
      </c>
      <c r="C9" s="10" t="s">
        <v>49</v>
      </c>
      <c r="D9" s="10" t="e">
        <v>#N/A</v>
      </c>
      <c r="E9" s="10" t="s">
        <v>185</v>
      </c>
      <c r="F9" s="11" t="s">
        <v>186</v>
      </c>
      <c r="G9" s="12">
        <v>200</v>
      </c>
      <c r="H9" s="12">
        <v>200</v>
      </c>
      <c r="I9" s="13">
        <v>1</v>
      </c>
      <c r="J9" s="13"/>
      <c r="K9" s="14">
        <v>1400</v>
      </c>
      <c r="L9" s="15">
        <f t="shared" si="0"/>
        <v>14.285714285714286</v>
      </c>
      <c r="M9" s="13"/>
      <c r="N9" s="13">
        <v>0.54</v>
      </c>
      <c r="O9" s="12"/>
      <c r="P9" s="12"/>
      <c r="Q9" s="12" t="e">
        <f t="shared" si="1"/>
        <v>#REF!</v>
      </c>
      <c r="R9" s="13"/>
      <c r="S9" s="12"/>
    </row>
    <row r="10" spans="2:19">
      <c r="B10" s="4" t="s">
        <v>188</v>
      </c>
      <c r="C10" s="10" t="s">
        <v>53</v>
      </c>
      <c r="D10" s="10" t="e">
        <v>#N/A</v>
      </c>
      <c r="E10" s="10" t="s">
        <v>188</v>
      </c>
      <c r="F10" s="11" t="s">
        <v>189</v>
      </c>
      <c r="G10" s="12">
        <v>500</v>
      </c>
      <c r="H10" s="12">
        <v>500</v>
      </c>
      <c r="I10" s="13">
        <v>1</v>
      </c>
      <c r="J10" s="13"/>
      <c r="K10" s="14">
        <v>5000</v>
      </c>
      <c r="L10" s="15">
        <f t="shared" si="0"/>
        <v>10</v>
      </c>
      <c r="M10" s="13"/>
      <c r="N10" s="13">
        <v>0.33</v>
      </c>
      <c r="O10" s="12"/>
      <c r="P10" s="12"/>
      <c r="Q10" s="12" t="e">
        <f t="shared" si="1"/>
        <v>#REF!</v>
      </c>
      <c r="R10" s="13"/>
      <c r="S10" s="12"/>
    </row>
    <row r="11" spans="2:19">
      <c r="B11" s="4" t="s">
        <v>191</v>
      </c>
      <c r="C11" s="10" t="s">
        <v>53</v>
      </c>
      <c r="D11" s="10" t="e">
        <v>#N/A</v>
      </c>
      <c r="E11" s="10" t="s">
        <v>191</v>
      </c>
      <c r="F11" s="11" t="s">
        <v>192</v>
      </c>
      <c r="G11" s="12">
        <v>250</v>
      </c>
      <c r="H11" s="12">
        <v>250</v>
      </c>
      <c r="I11" s="13">
        <v>1</v>
      </c>
      <c r="J11" s="13"/>
      <c r="K11" s="14">
        <v>1500</v>
      </c>
      <c r="L11" s="15">
        <f t="shared" si="0"/>
        <v>16.666666666666668</v>
      </c>
      <c r="M11" s="13"/>
      <c r="N11" s="13">
        <v>0.49</v>
      </c>
      <c r="O11" s="12"/>
      <c r="P11" s="12"/>
      <c r="Q11" s="12" t="e">
        <f t="shared" si="1"/>
        <v>#REF!</v>
      </c>
      <c r="R11" s="13"/>
      <c r="S11" s="12"/>
    </row>
    <row r="12" spans="2:19">
      <c r="B12" s="4" t="s">
        <v>194</v>
      </c>
      <c r="C12" s="10" t="s">
        <v>53</v>
      </c>
      <c r="D12" s="10" t="e">
        <v>#N/A</v>
      </c>
      <c r="E12" s="10" t="s">
        <v>194</v>
      </c>
      <c r="F12" s="11" t="s">
        <v>195</v>
      </c>
      <c r="G12" s="12">
        <v>700</v>
      </c>
      <c r="H12" s="12">
        <v>1400</v>
      </c>
      <c r="I12" s="13">
        <v>2</v>
      </c>
      <c r="J12" s="13"/>
      <c r="K12" s="14">
        <v>1400</v>
      </c>
      <c r="L12" s="15">
        <f t="shared" si="0"/>
        <v>100</v>
      </c>
      <c r="M12" s="13"/>
      <c r="N12" s="13">
        <v>0.28000000000000003</v>
      </c>
      <c r="O12" s="12"/>
      <c r="P12" s="12"/>
      <c r="Q12" s="12" t="e">
        <f t="shared" si="1"/>
        <v>#REF!</v>
      </c>
      <c r="R12" s="13"/>
      <c r="S12" s="12"/>
    </row>
    <row r="13" spans="2:19">
      <c r="B13" s="4" t="s">
        <v>198</v>
      </c>
      <c r="C13" s="10" t="s">
        <v>197</v>
      </c>
      <c r="D13" s="10" t="e">
        <v>#N/A</v>
      </c>
      <c r="E13" s="10" t="s">
        <v>198</v>
      </c>
      <c r="F13" s="11" t="s">
        <v>199</v>
      </c>
      <c r="G13" s="12">
        <v>700</v>
      </c>
      <c r="H13" s="12">
        <v>700</v>
      </c>
      <c r="I13" s="13">
        <v>1</v>
      </c>
      <c r="J13" s="13"/>
      <c r="K13" s="14">
        <v>1400</v>
      </c>
      <c r="L13" s="15">
        <f t="shared" si="0"/>
        <v>50</v>
      </c>
      <c r="M13" s="13"/>
      <c r="N13" s="13">
        <v>0.28000000000000003</v>
      </c>
      <c r="O13" s="12"/>
      <c r="P13" s="12"/>
      <c r="Q13" s="12" t="e">
        <f t="shared" si="1"/>
        <v>#REF!</v>
      </c>
      <c r="R13" s="13"/>
      <c r="S13" s="12"/>
    </row>
    <row r="14" spans="2:19">
      <c r="B14" s="4" t="s">
        <v>202</v>
      </c>
      <c r="C14" s="10" t="s">
        <v>201</v>
      </c>
      <c r="D14" s="10" t="e">
        <v>#N/A</v>
      </c>
      <c r="E14" s="10" t="s">
        <v>202</v>
      </c>
      <c r="F14" s="11" t="s">
        <v>203</v>
      </c>
      <c r="G14" s="12">
        <v>800</v>
      </c>
      <c r="H14" s="12">
        <v>5600</v>
      </c>
      <c r="I14" s="13">
        <v>7</v>
      </c>
      <c r="J14" s="13"/>
      <c r="K14" s="14">
        <v>16800</v>
      </c>
      <c r="L14" s="15">
        <f t="shared" si="0"/>
        <v>33.333333333333336</v>
      </c>
      <c r="M14" s="13"/>
      <c r="N14" s="13">
        <v>0.29000000000000004</v>
      </c>
      <c r="O14" s="12"/>
      <c r="P14" s="12"/>
      <c r="Q14" s="12" t="e">
        <f t="shared" si="1"/>
        <v>#REF!</v>
      </c>
      <c r="R14" s="13"/>
      <c r="S14" s="12"/>
    </row>
    <row r="15" spans="2:19">
      <c r="B15" s="4" t="s">
        <v>206</v>
      </c>
      <c r="C15" s="10" t="s">
        <v>205</v>
      </c>
      <c r="D15" s="10" t="e">
        <v>#N/A</v>
      </c>
      <c r="E15" s="10" t="s">
        <v>206</v>
      </c>
      <c r="F15" s="11" t="s">
        <v>207</v>
      </c>
      <c r="G15" s="12">
        <v>500</v>
      </c>
      <c r="H15" s="12">
        <v>2000</v>
      </c>
      <c r="I15" s="13">
        <v>4</v>
      </c>
      <c r="J15" s="13"/>
      <c r="K15" s="14">
        <v>2000</v>
      </c>
      <c r="L15" s="15">
        <f t="shared" si="0"/>
        <v>100</v>
      </c>
      <c r="M15" s="13"/>
      <c r="N15" s="13">
        <v>0.35</v>
      </c>
      <c r="O15" s="12"/>
      <c r="P15" s="12"/>
      <c r="Q15" s="12" t="e">
        <f t="shared" si="1"/>
        <v>#REF!</v>
      </c>
      <c r="R15" s="13"/>
      <c r="S15" s="12"/>
    </row>
    <row r="16" spans="2:19">
      <c r="B16" s="4" t="s">
        <v>209</v>
      </c>
      <c r="C16" s="10" t="s">
        <v>205</v>
      </c>
      <c r="D16" s="10" t="e">
        <v>#N/A</v>
      </c>
      <c r="E16" s="10" t="s">
        <v>209</v>
      </c>
      <c r="F16" s="11" t="s">
        <v>210</v>
      </c>
      <c r="G16" s="12">
        <v>250</v>
      </c>
      <c r="H16" s="12">
        <v>500</v>
      </c>
      <c r="I16" s="13">
        <v>2</v>
      </c>
      <c r="J16" s="13"/>
      <c r="K16" s="14">
        <v>500</v>
      </c>
      <c r="L16" s="15">
        <f t="shared" si="0"/>
        <v>100</v>
      </c>
      <c r="M16" s="13"/>
      <c r="N16" s="13">
        <v>0.47</v>
      </c>
      <c r="O16" s="12"/>
      <c r="P16" s="12"/>
      <c r="Q16" s="12" t="e">
        <f t="shared" si="1"/>
        <v>#REF!</v>
      </c>
      <c r="R16" s="13"/>
      <c r="S16" s="12"/>
    </row>
    <row r="17" spans="2:19">
      <c r="B17" s="4" t="s">
        <v>212</v>
      </c>
      <c r="C17" s="10" t="s">
        <v>205</v>
      </c>
      <c r="D17" s="10" t="e">
        <v>#N/A</v>
      </c>
      <c r="E17" s="10" t="s">
        <v>212</v>
      </c>
      <c r="F17" s="11" t="s">
        <v>213</v>
      </c>
      <c r="G17" s="12">
        <v>900</v>
      </c>
      <c r="H17" s="12">
        <v>600</v>
      </c>
      <c r="I17" s="17">
        <v>0.66666666666666663</v>
      </c>
      <c r="J17" s="17"/>
      <c r="K17" s="14">
        <v>1800</v>
      </c>
      <c r="L17" s="15">
        <f t="shared" si="0"/>
        <v>33.333333333333336</v>
      </c>
      <c r="M17" s="13"/>
      <c r="N17" s="13">
        <v>0.26</v>
      </c>
      <c r="O17" s="12"/>
      <c r="P17" s="12"/>
      <c r="Q17" s="12" t="e">
        <f t="shared" si="1"/>
        <v>#REF!</v>
      </c>
      <c r="R17" s="13"/>
      <c r="S17" s="12"/>
    </row>
    <row r="18" spans="2:19">
      <c r="B18" s="4" t="s">
        <v>215</v>
      </c>
      <c r="C18" s="10" t="s">
        <v>56</v>
      </c>
      <c r="D18" s="10" t="e">
        <v>#N/A</v>
      </c>
      <c r="E18" s="10" t="s">
        <v>215</v>
      </c>
      <c r="F18" s="11" t="s">
        <v>216</v>
      </c>
      <c r="G18" s="12">
        <v>500</v>
      </c>
      <c r="H18" s="12">
        <v>1000</v>
      </c>
      <c r="I18" s="13">
        <v>2</v>
      </c>
      <c r="J18" s="13"/>
      <c r="K18" s="14">
        <v>10000</v>
      </c>
      <c r="L18" s="15">
        <f t="shared" si="0"/>
        <v>10</v>
      </c>
      <c r="M18" s="12"/>
      <c r="N18" s="13">
        <v>0.24000000000000002</v>
      </c>
      <c r="O18" s="12"/>
      <c r="P18" s="12"/>
      <c r="Q18" s="12" t="e">
        <f t="shared" si="1"/>
        <v>#REF!</v>
      </c>
      <c r="R18" s="13"/>
      <c r="S18" s="12"/>
    </row>
    <row r="19" spans="2:19">
      <c r="B19" s="4" t="s">
        <v>219</v>
      </c>
      <c r="C19" s="10" t="s">
        <v>218</v>
      </c>
      <c r="D19" s="10" t="e">
        <v>#N/A</v>
      </c>
      <c r="E19" s="10" t="s">
        <v>219</v>
      </c>
      <c r="F19" s="11" t="s">
        <v>220</v>
      </c>
      <c r="G19" s="12">
        <v>600</v>
      </c>
      <c r="H19" s="12">
        <v>600</v>
      </c>
      <c r="I19" s="13">
        <v>1</v>
      </c>
      <c r="J19" s="13"/>
      <c r="K19" s="14">
        <v>1800</v>
      </c>
      <c r="L19" s="15">
        <f t="shared" si="0"/>
        <v>33.333333333333336</v>
      </c>
      <c r="M19" s="13"/>
      <c r="N19" s="13">
        <v>0.35</v>
      </c>
      <c r="O19" s="12"/>
      <c r="P19" s="12"/>
      <c r="Q19" s="12" t="e">
        <f t="shared" si="1"/>
        <v>#REF!</v>
      </c>
      <c r="R19" s="13"/>
      <c r="S19" s="12"/>
    </row>
    <row r="20" spans="2:19">
      <c r="B20" s="4" t="s">
        <v>222</v>
      </c>
      <c r="C20" s="10" t="s">
        <v>218</v>
      </c>
      <c r="D20" s="10" t="e">
        <v>#N/A</v>
      </c>
      <c r="E20" s="10" t="s">
        <v>222</v>
      </c>
      <c r="F20" s="11" t="s">
        <v>223</v>
      </c>
      <c r="G20" s="12">
        <v>250</v>
      </c>
      <c r="H20" s="12">
        <v>250</v>
      </c>
      <c r="I20" s="13">
        <v>1</v>
      </c>
      <c r="J20" s="13"/>
      <c r="K20" s="14">
        <v>250</v>
      </c>
      <c r="L20" s="15">
        <f t="shared" si="0"/>
        <v>100</v>
      </c>
      <c r="M20" s="13"/>
      <c r="N20" s="13">
        <v>0.5</v>
      </c>
      <c r="O20" s="12"/>
      <c r="P20" s="12"/>
      <c r="Q20" s="12" t="e">
        <f t="shared" si="1"/>
        <v>#REF!</v>
      </c>
      <c r="R20" s="13"/>
      <c r="S20" s="12"/>
    </row>
    <row r="21" spans="2:19">
      <c r="B21" s="4" t="s">
        <v>225</v>
      </c>
      <c r="C21" s="10" t="s">
        <v>59</v>
      </c>
      <c r="D21" s="10" t="e">
        <v>#N/A</v>
      </c>
      <c r="E21" s="10" t="s">
        <v>225</v>
      </c>
      <c r="F21" s="11" t="s">
        <v>226</v>
      </c>
      <c r="G21" s="12">
        <v>600</v>
      </c>
      <c r="H21" s="12">
        <v>14400</v>
      </c>
      <c r="I21" s="13">
        <v>24</v>
      </c>
      <c r="J21" s="13"/>
      <c r="K21" s="14">
        <v>81600</v>
      </c>
      <c r="L21" s="15">
        <f t="shared" si="0"/>
        <v>17.647058823529413</v>
      </c>
      <c r="M21" s="13"/>
      <c r="N21" s="13">
        <v>0.29000000000000004</v>
      </c>
      <c r="O21" s="12"/>
      <c r="P21" s="12"/>
      <c r="Q21" s="12" t="e">
        <f t="shared" si="1"/>
        <v>#REF!</v>
      </c>
      <c r="R21" s="13"/>
      <c r="S21" s="12"/>
    </row>
    <row r="22" spans="2:19">
      <c r="B22" s="4" t="s">
        <v>228</v>
      </c>
      <c r="C22" s="10" t="s">
        <v>59</v>
      </c>
      <c r="D22" s="10" t="e">
        <v>#N/A</v>
      </c>
      <c r="E22" s="10" t="s">
        <v>228</v>
      </c>
      <c r="F22" s="11" t="s">
        <v>229</v>
      </c>
      <c r="G22" s="12">
        <v>900</v>
      </c>
      <c r="H22" s="12">
        <v>9900</v>
      </c>
      <c r="I22" s="13">
        <v>11</v>
      </c>
      <c r="J22" s="13"/>
      <c r="K22" s="14">
        <v>28800</v>
      </c>
      <c r="L22" s="15">
        <f t="shared" si="0"/>
        <v>34.375</v>
      </c>
      <c r="M22" s="13"/>
      <c r="N22" s="13">
        <v>0.26</v>
      </c>
      <c r="O22" s="12"/>
      <c r="P22" s="12"/>
      <c r="Q22" s="12" t="e">
        <f t="shared" si="1"/>
        <v>#REF!</v>
      </c>
      <c r="R22" s="13"/>
      <c r="S22" s="12"/>
    </row>
    <row r="23" spans="2:19">
      <c r="B23" s="4" t="s">
        <v>232</v>
      </c>
      <c r="C23" s="10" t="s">
        <v>231</v>
      </c>
      <c r="D23" s="10" t="e">
        <v>#N/A</v>
      </c>
      <c r="E23" s="10" t="s">
        <v>232</v>
      </c>
      <c r="F23" s="11" t="s">
        <v>233</v>
      </c>
      <c r="G23" s="12">
        <v>600</v>
      </c>
      <c r="H23" s="12">
        <v>2400</v>
      </c>
      <c r="I23" s="13">
        <v>4</v>
      </c>
      <c r="J23" s="13"/>
      <c r="K23" s="14">
        <v>7200</v>
      </c>
      <c r="L23" s="15">
        <f t="shared" si="0"/>
        <v>33.333333333333336</v>
      </c>
      <c r="M23" s="13"/>
      <c r="N23" s="13">
        <v>0.35000000000000003</v>
      </c>
      <c r="O23" s="12"/>
      <c r="P23" s="12"/>
      <c r="Q23" s="12" t="e">
        <f t="shared" si="1"/>
        <v>#REF!</v>
      </c>
      <c r="R23" s="13"/>
      <c r="S23" s="12"/>
    </row>
    <row r="24" spans="2:19">
      <c r="B24" s="4" t="s">
        <v>236</v>
      </c>
      <c r="C24" s="10" t="s">
        <v>235</v>
      </c>
      <c r="D24" s="10" t="e">
        <v>#N/A</v>
      </c>
      <c r="E24" s="10" t="s">
        <v>236</v>
      </c>
      <c r="F24" s="11" t="s">
        <v>237</v>
      </c>
      <c r="G24" s="12">
        <v>700</v>
      </c>
      <c r="H24" s="12">
        <v>700</v>
      </c>
      <c r="I24" s="13">
        <v>1</v>
      </c>
      <c r="J24" s="13"/>
      <c r="K24" s="14">
        <v>3500</v>
      </c>
      <c r="L24" s="15">
        <f t="shared" si="0"/>
        <v>20</v>
      </c>
      <c r="M24" s="13"/>
      <c r="N24" s="13">
        <v>0.28000000000000003</v>
      </c>
      <c r="O24" s="12"/>
      <c r="P24" s="12"/>
      <c r="Q24" s="12" t="e">
        <f t="shared" si="1"/>
        <v>#REF!</v>
      </c>
      <c r="R24" s="13"/>
      <c r="S24" s="12"/>
    </row>
    <row r="25" spans="2:19">
      <c r="B25" s="4" t="s">
        <v>239</v>
      </c>
      <c r="C25" s="10" t="s">
        <v>61</v>
      </c>
      <c r="D25" s="10" t="e">
        <v>#N/A</v>
      </c>
      <c r="E25" s="10" t="s">
        <v>239</v>
      </c>
      <c r="F25" s="11" t="s">
        <v>240</v>
      </c>
      <c r="G25" s="12">
        <v>500</v>
      </c>
      <c r="H25" s="12">
        <v>3800</v>
      </c>
      <c r="I25" s="17">
        <v>7.6</v>
      </c>
      <c r="J25" s="17"/>
      <c r="K25" s="14">
        <v>15000</v>
      </c>
      <c r="L25" s="15">
        <f t="shared" si="0"/>
        <v>25.333333333333332</v>
      </c>
      <c r="M25" s="13"/>
      <c r="N25" s="13">
        <v>0.36</v>
      </c>
      <c r="O25" s="12"/>
      <c r="P25" s="12"/>
      <c r="Q25" s="12" t="e">
        <f t="shared" si="1"/>
        <v>#REF!</v>
      </c>
      <c r="R25" s="13"/>
      <c r="S25" s="12"/>
    </row>
    <row r="26" spans="2:19">
      <c r="B26" s="4" t="s">
        <v>243</v>
      </c>
      <c r="C26" s="10" t="s">
        <v>242</v>
      </c>
      <c r="D26" s="10" t="e">
        <v>#N/A</v>
      </c>
      <c r="E26" s="10" t="s">
        <v>243</v>
      </c>
      <c r="F26" s="11" t="s">
        <v>244</v>
      </c>
      <c r="G26" s="12">
        <v>500</v>
      </c>
      <c r="H26" s="12">
        <v>7400</v>
      </c>
      <c r="I26" s="17">
        <v>14.8</v>
      </c>
      <c r="J26" s="17"/>
      <c r="K26" s="14">
        <v>40500</v>
      </c>
      <c r="L26" s="15">
        <f t="shared" si="0"/>
        <v>18.271604938271604</v>
      </c>
      <c r="M26" s="13"/>
      <c r="N26" s="13">
        <v>0.4</v>
      </c>
      <c r="O26" s="12"/>
      <c r="P26" s="12"/>
      <c r="Q26" s="12" t="e">
        <f t="shared" si="1"/>
        <v>#REF!</v>
      </c>
      <c r="R26" s="13"/>
      <c r="S26" s="12"/>
    </row>
    <row r="27" spans="2:19">
      <c r="B27" s="4" t="s">
        <v>246</v>
      </c>
      <c r="C27" s="10" t="s">
        <v>64</v>
      </c>
      <c r="D27" s="10" t="e">
        <v>#N/A</v>
      </c>
      <c r="E27" s="10" t="s">
        <v>246</v>
      </c>
      <c r="F27" s="11" t="s">
        <v>247</v>
      </c>
      <c r="G27" s="12">
        <v>500</v>
      </c>
      <c r="H27" s="12">
        <v>500</v>
      </c>
      <c r="I27" s="13">
        <v>1</v>
      </c>
      <c r="J27" s="13"/>
      <c r="K27" s="14">
        <v>500</v>
      </c>
      <c r="L27" s="15">
        <f t="shared" si="0"/>
        <v>100</v>
      </c>
      <c r="M27" s="13"/>
      <c r="N27" s="13">
        <v>0.3</v>
      </c>
      <c r="O27" s="12"/>
      <c r="P27" s="12"/>
      <c r="Q27" s="12" t="e">
        <f t="shared" si="1"/>
        <v>#REF!</v>
      </c>
      <c r="R27" s="13"/>
      <c r="S27" s="12"/>
    </row>
    <row r="28" spans="2:19">
      <c r="B28" s="4" t="s">
        <v>249</v>
      </c>
      <c r="C28" s="10" t="s">
        <v>64</v>
      </c>
      <c r="D28" s="10" t="e">
        <v>#N/A</v>
      </c>
      <c r="E28" s="10" t="s">
        <v>249</v>
      </c>
      <c r="F28" s="11" t="s">
        <v>250</v>
      </c>
      <c r="G28" s="12">
        <v>250</v>
      </c>
      <c r="H28" s="12">
        <v>250</v>
      </c>
      <c r="I28" s="13">
        <v>1</v>
      </c>
      <c r="J28" s="13"/>
      <c r="K28" s="14">
        <v>750</v>
      </c>
      <c r="L28" s="15">
        <f t="shared" si="0"/>
        <v>33.333333333333336</v>
      </c>
      <c r="M28" s="13"/>
      <c r="N28" s="13">
        <v>0.43</v>
      </c>
      <c r="O28" s="12"/>
      <c r="P28" s="12"/>
      <c r="Q28" s="12" t="e">
        <f t="shared" si="1"/>
        <v>#REF!</v>
      </c>
      <c r="R28" s="13"/>
      <c r="S28" s="12"/>
    </row>
    <row r="29" spans="2:19">
      <c r="B29" s="4" t="s">
        <v>252</v>
      </c>
      <c r="C29" s="10" t="s">
        <v>66</v>
      </c>
      <c r="D29" s="10" t="e">
        <v>#N/A</v>
      </c>
      <c r="E29" s="10" t="s">
        <v>252</v>
      </c>
      <c r="F29" s="11" t="s">
        <v>253</v>
      </c>
      <c r="G29" s="12">
        <v>500</v>
      </c>
      <c r="H29" s="12">
        <v>3000</v>
      </c>
      <c r="I29" s="13">
        <v>6</v>
      </c>
      <c r="J29" s="13"/>
      <c r="K29" s="14">
        <v>3000</v>
      </c>
      <c r="L29" s="15">
        <f t="shared" si="0"/>
        <v>100</v>
      </c>
      <c r="M29" s="13"/>
      <c r="N29" s="13">
        <v>0.31</v>
      </c>
      <c r="O29" s="12"/>
      <c r="P29" s="12"/>
      <c r="Q29" s="12" t="e">
        <f t="shared" si="1"/>
        <v>#REF!</v>
      </c>
      <c r="R29" s="13"/>
      <c r="S29" s="12"/>
    </row>
    <row r="30" spans="2:19">
      <c r="B30" s="4" t="s">
        <v>255</v>
      </c>
      <c r="C30" s="10" t="s">
        <v>68</v>
      </c>
      <c r="D30" s="10" t="e">
        <v>#N/A</v>
      </c>
      <c r="E30" s="10" t="s">
        <v>255</v>
      </c>
      <c r="F30" s="11" t="s">
        <v>256</v>
      </c>
      <c r="G30" s="12">
        <v>700</v>
      </c>
      <c r="H30" s="12">
        <v>1200</v>
      </c>
      <c r="I30" s="17">
        <v>1.7142857142857142</v>
      </c>
      <c r="J30" s="17"/>
      <c r="K30" s="14">
        <v>5600</v>
      </c>
      <c r="L30" s="15">
        <f t="shared" si="0"/>
        <v>21.428571428571427</v>
      </c>
      <c r="M30" s="13"/>
      <c r="N30" s="13">
        <v>0.28000000000000003</v>
      </c>
      <c r="O30" s="12"/>
      <c r="P30" s="12"/>
      <c r="Q30" s="12" t="e">
        <f t="shared" si="1"/>
        <v>#REF!</v>
      </c>
      <c r="R30" s="13"/>
      <c r="S30" s="12"/>
    </row>
    <row r="31" spans="2:19">
      <c r="B31" s="4" t="s">
        <v>258</v>
      </c>
      <c r="C31" s="10" t="s">
        <v>70</v>
      </c>
      <c r="D31" s="10" t="e">
        <v>#N/A</v>
      </c>
      <c r="E31" s="10" t="s">
        <v>258</v>
      </c>
      <c r="F31" s="11" t="s">
        <v>259</v>
      </c>
      <c r="G31" s="12">
        <v>500</v>
      </c>
      <c r="H31" s="12">
        <v>1000</v>
      </c>
      <c r="I31" s="13">
        <v>2</v>
      </c>
      <c r="J31" s="13"/>
      <c r="K31" s="14">
        <v>1000</v>
      </c>
      <c r="L31" s="15">
        <f t="shared" si="0"/>
        <v>100</v>
      </c>
      <c r="M31" s="13"/>
      <c r="N31" s="13">
        <v>0.29000000000000004</v>
      </c>
      <c r="O31" s="12"/>
      <c r="P31" s="12"/>
      <c r="Q31" s="12" t="e">
        <f t="shared" si="1"/>
        <v>#REF!</v>
      </c>
      <c r="R31" s="13"/>
      <c r="S31" s="12"/>
    </row>
    <row r="32" spans="2:19">
      <c r="B32" s="4" t="s">
        <v>261</v>
      </c>
      <c r="C32" s="10" t="s">
        <v>70</v>
      </c>
      <c r="D32" s="10" t="e">
        <v>#N/A</v>
      </c>
      <c r="E32" s="10" t="s">
        <v>261</v>
      </c>
      <c r="F32" s="11" t="s">
        <v>262</v>
      </c>
      <c r="G32" s="12">
        <v>250</v>
      </c>
      <c r="H32" s="12">
        <v>250</v>
      </c>
      <c r="I32" s="13">
        <v>1</v>
      </c>
      <c r="J32" s="13"/>
      <c r="K32" s="14">
        <v>500</v>
      </c>
      <c r="L32" s="15">
        <f t="shared" si="0"/>
        <v>50</v>
      </c>
      <c r="M32" s="13"/>
      <c r="N32" s="13">
        <v>0.43</v>
      </c>
      <c r="O32" s="12"/>
      <c r="P32" s="12"/>
      <c r="Q32" s="12" t="e">
        <f t="shared" si="1"/>
        <v>#REF!</v>
      </c>
      <c r="R32" s="13"/>
      <c r="S32" s="12"/>
    </row>
    <row r="33" spans="2:19">
      <c r="B33" s="4" t="s">
        <v>265</v>
      </c>
      <c r="C33" s="10" t="s">
        <v>264</v>
      </c>
      <c r="D33" s="10" t="e">
        <v>#N/A</v>
      </c>
      <c r="E33" s="10" t="s">
        <v>265</v>
      </c>
      <c r="F33" s="11" t="s">
        <v>266</v>
      </c>
      <c r="G33" s="12">
        <v>500</v>
      </c>
      <c r="H33" s="12">
        <v>2500</v>
      </c>
      <c r="I33" s="13">
        <v>5</v>
      </c>
      <c r="J33" s="13"/>
      <c r="K33" s="14">
        <v>3500</v>
      </c>
      <c r="L33" s="15">
        <f t="shared" si="0"/>
        <v>71.428571428571431</v>
      </c>
      <c r="M33" s="13"/>
      <c r="N33" s="13">
        <v>0.41000000000000003</v>
      </c>
      <c r="O33" s="12"/>
      <c r="P33" s="12"/>
      <c r="Q33" s="12" t="e">
        <f t="shared" si="1"/>
        <v>#REF!</v>
      </c>
      <c r="R33" s="13"/>
      <c r="S33" s="12"/>
    </row>
    <row r="34" spans="2:19">
      <c r="B34" s="4" t="s">
        <v>268</v>
      </c>
      <c r="C34" s="10" t="s">
        <v>264</v>
      </c>
      <c r="D34" s="10" t="e">
        <v>#N/A</v>
      </c>
      <c r="E34" s="10" t="s">
        <v>268</v>
      </c>
      <c r="F34" s="11" t="s">
        <v>269</v>
      </c>
      <c r="G34" s="12">
        <v>250</v>
      </c>
      <c r="H34" s="12">
        <v>250</v>
      </c>
      <c r="I34" s="13">
        <v>1</v>
      </c>
      <c r="J34" s="13"/>
      <c r="K34" s="14">
        <v>500</v>
      </c>
      <c r="L34" s="15">
        <f t="shared" si="0"/>
        <v>50</v>
      </c>
      <c r="M34" s="13"/>
      <c r="N34" s="13">
        <v>0.52</v>
      </c>
      <c r="O34" s="12"/>
      <c r="P34" s="12"/>
      <c r="Q34" s="12" t="e">
        <f t="shared" si="1"/>
        <v>#REF!</v>
      </c>
      <c r="R34" s="13"/>
      <c r="S34" s="12"/>
    </row>
    <row r="35" spans="2:19">
      <c r="B35" s="4" t="s">
        <v>271</v>
      </c>
      <c r="C35" s="10" t="s">
        <v>264</v>
      </c>
      <c r="D35" s="10" t="e">
        <v>#N/A</v>
      </c>
      <c r="E35" s="10" t="s">
        <v>271</v>
      </c>
      <c r="F35" s="11" t="s">
        <v>272</v>
      </c>
      <c r="G35" s="12">
        <v>700</v>
      </c>
      <c r="H35" s="12">
        <v>700</v>
      </c>
      <c r="I35" s="13">
        <v>1</v>
      </c>
      <c r="J35" s="13"/>
      <c r="K35" s="14">
        <v>2100</v>
      </c>
      <c r="L35" s="15">
        <f t="shared" si="0"/>
        <v>33.333333333333336</v>
      </c>
      <c r="M35" s="13"/>
      <c r="N35" s="13">
        <v>0.33</v>
      </c>
      <c r="O35" s="12"/>
      <c r="P35" s="12"/>
      <c r="Q35" s="12" t="e">
        <f t="shared" si="1"/>
        <v>#REF!</v>
      </c>
      <c r="R35" s="13"/>
      <c r="S35" s="12"/>
    </row>
    <row r="36" spans="2:19">
      <c r="B36" s="4" t="s">
        <v>274</v>
      </c>
      <c r="C36" s="10" t="s">
        <v>159</v>
      </c>
      <c r="D36" s="10" t="e">
        <v>#N/A</v>
      </c>
      <c r="E36" s="10" t="s">
        <v>274</v>
      </c>
      <c r="F36" s="11" t="s">
        <v>275</v>
      </c>
      <c r="G36" s="12">
        <v>500</v>
      </c>
      <c r="H36" s="12">
        <v>4000</v>
      </c>
      <c r="I36" s="13">
        <v>8</v>
      </c>
      <c r="J36" s="13"/>
      <c r="K36" s="14">
        <v>6500</v>
      </c>
      <c r="L36" s="15">
        <f t="shared" si="0"/>
        <v>61.53846153846154</v>
      </c>
      <c r="M36" s="13"/>
      <c r="N36" s="13">
        <v>0.34</v>
      </c>
      <c r="O36" s="12"/>
      <c r="P36" s="12"/>
      <c r="Q36" s="12" t="e">
        <f t="shared" si="1"/>
        <v>#REF!</v>
      </c>
      <c r="R36" s="13"/>
      <c r="S36" s="12"/>
    </row>
    <row r="37" spans="2:19">
      <c r="B37" s="4" t="s">
        <v>277</v>
      </c>
      <c r="C37" s="10" t="s">
        <v>159</v>
      </c>
      <c r="D37" s="10" t="e">
        <v>#N/A</v>
      </c>
      <c r="E37" s="10" t="s">
        <v>277</v>
      </c>
      <c r="F37" s="11" t="s">
        <v>278</v>
      </c>
      <c r="G37" s="12">
        <v>700</v>
      </c>
      <c r="H37" s="12">
        <v>700</v>
      </c>
      <c r="I37" s="13">
        <v>1</v>
      </c>
      <c r="J37" s="13"/>
      <c r="K37" s="14">
        <v>2100</v>
      </c>
      <c r="L37" s="15">
        <f t="shared" si="0"/>
        <v>33.333333333333336</v>
      </c>
      <c r="M37" s="13"/>
      <c r="N37" s="13">
        <v>0.28000000000000003</v>
      </c>
      <c r="O37" s="12"/>
      <c r="P37" s="12"/>
      <c r="Q37" s="12" t="e">
        <f t="shared" ref="Q37:Q68" si="2">VLOOKUP(B37,frig,7,0)</f>
        <v>#REF!</v>
      </c>
      <c r="R37" s="13"/>
      <c r="S37" s="12"/>
    </row>
    <row r="38" spans="2:19">
      <c r="B38" s="4" t="s">
        <v>280</v>
      </c>
      <c r="C38" s="10" t="s">
        <v>72</v>
      </c>
      <c r="D38" s="10" t="e">
        <v>#N/A</v>
      </c>
      <c r="E38" s="10" t="s">
        <v>280</v>
      </c>
      <c r="F38" s="11" t="s">
        <v>281</v>
      </c>
      <c r="G38" s="12">
        <v>500</v>
      </c>
      <c r="H38" s="12">
        <v>5500</v>
      </c>
      <c r="I38" s="13">
        <v>11</v>
      </c>
      <c r="J38" s="13"/>
      <c r="K38" s="14">
        <v>28500</v>
      </c>
      <c r="L38" s="15">
        <f t="shared" si="0"/>
        <v>19.298245614035089</v>
      </c>
      <c r="M38" s="13"/>
      <c r="N38" s="13">
        <v>0.35</v>
      </c>
      <c r="O38" s="12"/>
      <c r="P38" s="12"/>
      <c r="Q38" s="12" t="e">
        <f t="shared" si="2"/>
        <v>#REF!</v>
      </c>
      <c r="R38" s="13"/>
      <c r="S38" s="12"/>
    </row>
    <row r="39" spans="2:19">
      <c r="B39" s="4" t="s">
        <v>284</v>
      </c>
      <c r="C39" s="10" t="s">
        <v>283</v>
      </c>
      <c r="D39" s="10" t="e">
        <v>#N/A</v>
      </c>
      <c r="E39" s="10" t="s">
        <v>284</v>
      </c>
      <c r="F39" s="11" t="s">
        <v>285</v>
      </c>
      <c r="G39" s="12">
        <v>500</v>
      </c>
      <c r="H39" s="12">
        <v>2000</v>
      </c>
      <c r="I39" s="13">
        <v>4</v>
      </c>
      <c r="J39" s="13"/>
      <c r="K39" s="14">
        <v>5000</v>
      </c>
      <c r="L39" s="15">
        <f t="shared" si="0"/>
        <v>40</v>
      </c>
      <c r="M39" s="12"/>
      <c r="N39" s="13">
        <v>0.28000000000000003</v>
      </c>
      <c r="O39" s="12"/>
      <c r="P39" s="12"/>
      <c r="Q39" s="12" t="e">
        <f t="shared" si="2"/>
        <v>#REF!</v>
      </c>
      <c r="R39" s="13"/>
      <c r="S39" s="12"/>
    </row>
    <row r="40" spans="2:19">
      <c r="B40" s="4" t="s">
        <v>287</v>
      </c>
      <c r="C40" s="10" t="s">
        <v>283</v>
      </c>
      <c r="D40" s="10" t="e">
        <v>#N/A</v>
      </c>
      <c r="E40" s="10" t="s">
        <v>287</v>
      </c>
      <c r="F40" s="11" t="s">
        <v>288</v>
      </c>
      <c r="G40" s="12">
        <v>250</v>
      </c>
      <c r="H40" s="12">
        <v>500</v>
      </c>
      <c r="I40" s="13">
        <v>2</v>
      </c>
      <c r="J40" s="13"/>
      <c r="K40" s="14">
        <v>500</v>
      </c>
      <c r="L40" s="15">
        <f t="shared" si="0"/>
        <v>100</v>
      </c>
      <c r="M40" s="12"/>
      <c r="N40" s="13">
        <v>0.42</v>
      </c>
      <c r="O40" s="12"/>
      <c r="P40" s="12"/>
      <c r="Q40" s="12" t="e">
        <f t="shared" si="2"/>
        <v>#REF!</v>
      </c>
      <c r="R40" s="13"/>
      <c r="S40" s="12"/>
    </row>
    <row r="41" spans="2:19">
      <c r="B41" s="4" t="s">
        <v>290</v>
      </c>
      <c r="C41" s="10" t="s">
        <v>283</v>
      </c>
      <c r="D41" s="10" t="e">
        <v>#N/A</v>
      </c>
      <c r="E41" s="10" t="s">
        <v>290</v>
      </c>
      <c r="F41" s="11" t="s">
        <v>291</v>
      </c>
      <c r="G41" s="12">
        <v>150</v>
      </c>
      <c r="H41" s="12">
        <v>150</v>
      </c>
      <c r="I41" s="13">
        <v>1</v>
      </c>
      <c r="J41" s="13"/>
      <c r="K41" s="14">
        <v>300</v>
      </c>
      <c r="L41" s="15">
        <f t="shared" si="0"/>
        <v>50</v>
      </c>
      <c r="M41" s="12"/>
      <c r="N41" s="13">
        <v>0.54</v>
      </c>
      <c r="O41" s="12"/>
      <c r="P41" s="12"/>
      <c r="Q41" s="12" t="e">
        <f t="shared" si="2"/>
        <v>#REF!</v>
      </c>
      <c r="R41" s="13"/>
      <c r="S41" s="12"/>
    </row>
    <row r="42" spans="2:19">
      <c r="B42" s="4" t="s">
        <v>293</v>
      </c>
      <c r="C42" s="10" t="s">
        <v>283</v>
      </c>
      <c r="D42" s="10" t="e">
        <v>#N/A</v>
      </c>
      <c r="E42" s="10" t="s">
        <v>293</v>
      </c>
      <c r="F42" s="11" t="s">
        <v>294</v>
      </c>
      <c r="G42" s="12">
        <v>800</v>
      </c>
      <c r="H42" s="12">
        <v>2200</v>
      </c>
      <c r="I42" s="17">
        <v>2.75</v>
      </c>
      <c r="J42" s="17"/>
      <c r="K42" s="14">
        <v>2400</v>
      </c>
      <c r="L42" s="15">
        <f t="shared" si="0"/>
        <v>91.666666666666671</v>
      </c>
      <c r="M42" s="12"/>
      <c r="N42" s="13">
        <v>0.23</v>
      </c>
      <c r="O42" s="12"/>
      <c r="P42" s="12"/>
      <c r="Q42" s="12" t="e">
        <f t="shared" si="2"/>
        <v>#REF!</v>
      </c>
      <c r="R42" s="13"/>
      <c r="S42" s="12"/>
    </row>
    <row r="43" spans="2:19">
      <c r="B43" s="4" t="s">
        <v>296</v>
      </c>
      <c r="C43" s="10" t="s">
        <v>75</v>
      </c>
      <c r="D43" s="10" t="s">
        <v>41</v>
      </c>
      <c r="E43" s="10" t="s">
        <v>296</v>
      </c>
      <c r="F43" s="11" t="s">
        <v>297</v>
      </c>
      <c r="G43" s="12">
        <v>600</v>
      </c>
      <c r="H43" s="12">
        <v>1200</v>
      </c>
      <c r="I43" s="13">
        <v>2</v>
      </c>
      <c r="J43" s="13"/>
      <c r="K43" s="14">
        <v>5400</v>
      </c>
      <c r="L43" s="15">
        <f t="shared" si="0"/>
        <v>22.222222222222221</v>
      </c>
      <c r="M43" s="13"/>
      <c r="N43" s="16">
        <v>0.27</v>
      </c>
      <c r="O43" s="12"/>
      <c r="P43" s="12"/>
      <c r="Q43" s="12" t="e">
        <f t="shared" si="2"/>
        <v>#REF!</v>
      </c>
      <c r="R43" s="13"/>
      <c r="S43" s="12"/>
    </row>
    <row r="44" spans="2:19">
      <c r="B44" s="4" t="s">
        <v>299</v>
      </c>
      <c r="C44" s="10" t="s">
        <v>75</v>
      </c>
      <c r="D44" s="10" t="e">
        <v>#N/A</v>
      </c>
      <c r="E44" s="10" t="s">
        <v>299</v>
      </c>
      <c r="F44" s="11" t="s">
        <v>300</v>
      </c>
      <c r="G44" s="12">
        <v>250</v>
      </c>
      <c r="H44" s="12">
        <v>2500</v>
      </c>
      <c r="I44" s="13">
        <v>10</v>
      </c>
      <c r="J44" s="13"/>
      <c r="K44" s="14">
        <v>3000</v>
      </c>
      <c r="L44" s="15">
        <f t="shared" si="0"/>
        <v>83.333333333333329</v>
      </c>
      <c r="M44" s="12"/>
      <c r="N44" s="13">
        <v>0.39</v>
      </c>
      <c r="O44" s="12"/>
      <c r="P44" s="12"/>
      <c r="Q44" s="12" t="e">
        <f t="shared" si="2"/>
        <v>#REF!</v>
      </c>
      <c r="R44" s="13"/>
      <c r="S44" s="12"/>
    </row>
    <row r="45" spans="2:19">
      <c r="B45" s="4" t="s">
        <v>302</v>
      </c>
      <c r="C45" s="10" t="s">
        <v>75</v>
      </c>
      <c r="D45" s="10" t="e">
        <v>#N/A</v>
      </c>
      <c r="E45" s="10" t="s">
        <v>302</v>
      </c>
      <c r="F45" s="11" t="s">
        <v>303</v>
      </c>
      <c r="G45" s="12">
        <v>150</v>
      </c>
      <c r="H45" s="12">
        <v>300</v>
      </c>
      <c r="I45" s="13">
        <v>2</v>
      </c>
      <c r="J45" s="13"/>
      <c r="K45" s="14">
        <v>600</v>
      </c>
      <c r="L45" s="15">
        <f t="shared" si="0"/>
        <v>50</v>
      </c>
      <c r="M45" s="12"/>
      <c r="N45" s="13">
        <v>0.49</v>
      </c>
      <c r="O45" s="12"/>
      <c r="P45" s="12"/>
      <c r="Q45" s="12" t="e">
        <f t="shared" si="2"/>
        <v>#REF!</v>
      </c>
      <c r="R45" s="13"/>
      <c r="S45" s="12"/>
    </row>
    <row r="46" spans="2:19">
      <c r="B46" s="4" t="s">
        <v>305</v>
      </c>
      <c r="C46" s="10" t="s">
        <v>75</v>
      </c>
      <c r="D46" s="10" t="e">
        <v>#N/A</v>
      </c>
      <c r="E46" s="10" t="s">
        <v>305</v>
      </c>
      <c r="F46" s="11" t="s">
        <v>306</v>
      </c>
      <c r="G46" s="12">
        <v>800</v>
      </c>
      <c r="H46" s="12">
        <v>8000</v>
      </c>
      <c r="I46" s="13">
        <v>10</v>
      </c>
      <c r="J46" s="13"/>
      <c r="K46" s="14">
        <v>23200</v>
      </c>
      <c r="L46" s="15">
        <f t="shared" si="0"/>
        <v>34.482758620689658</v>
      </c>
      <c r="M46" s="12"/>
      <c r="N46" s="13">
        <v>0.19</v>
      </c>
      <c r="O46" s="12"/>
      <c r="P46" s="12"/>
      <c r="Q46" s="12" t="e">
        <f t="shared" si="2"/>
        <v>#REF!</v>
      </c>
      <c r="R46" s="13"/>
      <c r="S46" s="12"/>
    </row>
    <row r="47" spans="2:19">
      <c r="B47" s="4" t="s">
        <v>308</v>
      </c>
      <c r="C47" s="10" t="s">
        <v>77</v>
      </c>
      <c r="D47" s="10" t="e">
        <v>#N/A</v>
      </c>
      <c r="E47" s="10" t="s">
        <v>308</v>
      </c>
      <c r="F47" s="11" t="s">
        <v>309</v>
      </c>
      <c r="G47" s="12">
        <v>500</v>
      </c>
      <c r="H47" s="12">
        <v>4000</v>
      </c>
      <c r="I47" s="13">
        <v>8</v>
      </c>
      <c r="J47" s="13"/>
      <c r="K47" s="14">
        <v>25500</v>
      </c>
      <c r="L47" s="15">
        <f t="shared" si="0"/>
        <v>15.686274509803921</v>
      </c>
      <c r="M47" s="12"/>
      <c r="N47" s="13">
        <v>0.26</v>
      </c>
      <c r="O47" s="12"/>
      <c r="P47" s="12"/>
      <c r="Q47" s="12" t="e">
        <f t="shared" si="2"/>
        <v>#REF!</v>
      </c>
      <c r="R47" s="13"/>
      <c r="S47" s="12"/>
    </row>
    <row r="48" spans="2:19">
      <c r="B48" s="4" t="s">
        <v>311</v>
      </c>
      <c r="C48" s="10" t="s">
        <v>77</v>
      </c>
      <c r="D48" s="10" t="e">
        <v>#N/A</v>
      </c>
      <c r="E48" s="10" t="s">
        <v>311</v>
      </c>
      <c r="F48" s="11" t="s">
        <v>312</v>
      </c>
      <c r="G48" s="12">
        <v>250</v>
      </c>
      <c r="H48" s="12">
        <v>2750</v>
      </c>
      <c r="I48" s="13">
        <v>11</v>
      </c>
      <c r="J48" s="13"/>
      <c r="K48" s="14">
        <v>6000</v>
      </c>
      <c r="L48" s="15">
        <f t="shared" si="0"/>
        <v>45.833333333333336</v>
      </c>
      <c r="M48" s="12"/>
      <c r="N48" s="13">
        <v>0.39</v>
      </c>
      <c r="O48" s="12"/>
      <c r="P48" s="12"/>
      <c r="Q48" s="12" t="e">
        <f t="shared" si="2"/>
        <v>#REF!</v>
      </c>
      <c r="R48" s="13"/>
      <c r="S48" s="12"/>
    </row>
    <row r="49" spans="2:19">
      <c r="B49" s="4" t="s">
        <v>314</v>
      </c>
      <c r="C49" s="10" t="s">
        <v>77</v>
      </c>
      <c r="D49" s="10" t="e">
        <v>#N/A</v>
      </c>
      <c r="E49" s="10" t="s">
        <v>314</v>
      </c>
      <c r="F49" s="11" t="s">
        <v>315</v>
      </c>
      <c r="G49" s="12">
        <v>150</v>
      </c>
      <c r="H49" s="12">
        <v>1200</v>
      </c>
      <c r="I49" s="13">
        <v>8</v>
      </c>
      <c r="J49" s="13"/>
      <c r="K49" s="14">
        <v>1950</v>
      </c>
      <c r="L49" s="15">
        <f t="shared" si="0"/>
        <v>61.53846153846154</v>
      </c>
      <c r="M49" s="12"/>
      <c r="N49" s="13">
        <v>0.49</v>
      </c>
      <c r="O49" s="12"/>
      <c r="P49" s="12"/>
      <c r="Q49" s="12" t="e">
        <f t="shared" si="2"/>
        <v>#REF!</v>
      </c>
      <c r="R49" s="13"/>
      <c r="S49" s="12"/>
    </row>
    <row r="50" spans="2:19">
      <c r="B50" s="4" t="s">
        <v>317</v>
      </c>
      <c r="C50" s="10" t="s">
        <v>77</v>
      </c>
      <c r="D50" s="10" t="e">
        <v>#N/A</v>
      </c>
      <c r="E50" s="10" t="s">
        <v>317</v>
      </c>
      <c r="F50" s="11" t="s">
        <v>318</v>
      </c>
      <c r="G50" s="12">
        <v>800</v>
      </c>
      <c r="H50" s="12">
        <v>4000</v>
      </c>
      <c r="I50" s="13">
        <v>5</v>
      </c>
      <c r="J50" s="13"/>
      <c r="K50" s="14">
        <v>16800</v>
      </c>
      <c r="L50" s="15">
        <f t="shared" si="0"/>
        <v>23.80952380952381</v>
      </c>
      <c r="M50" s="12"/>
      <c r="N50" s="13">
        <v>0.19</v>
      </c>
      <c r="O50" s="12"/>
      <c r="P50" s="12"/>
      <c r="Q50" s="12" t="e">
        <f t="shared" si="2"/>
        <v>#REF!</v>
      </c>
      <c r="R50" s="13"/>
      <c r="S50" s="12"/>
    </row>
    <row r="51" spans="2:19">
      <c r="B51" s="4" t="s">
        <v>320</v>
      </c>
      <c r="C51" s="10" t="s">
        <v>79</v>
      </c>
      <c r="D51" s="10" t="e">
        <v>#N/A</v>
      </c>
      <c r="E51" s="10" t="s">
        <v>320</v>
      </c>
      <c r="F51" s="11" t="s">
        <v>321</v>
      </c>
      <c r="G51" s="12">
        <v>600</v>
      </c>
      <c r="H51" s="12">
        <v>1800</v>
      </c>
      <c r="I51" s="13">
        <v>3</v>
      </c>
      <c r="J51" s="13"/>
      <c r="K51" s="14">
        <v>1800</v>
      </c>
      <c r="L51" s="15">
        <f t="shared" si="0"/>
        <v>100</v>
      </c>
      <c r="M51" s="13"/>
      <c r="N51" s="13">
        <v>0.35</v>
      </c>
      <c r="O51" s="12"/>
      <c r="P51" s="12"/>
      <c r="Q51" s="12" t="e">
        <f t="shared" si="2"/>
        <v>#REF!</v>
      </c>
      <c r="R51" s="13"/>
      <c r="S51" s="12"/>
    </row>
    <row r="52" spans="2:19">
      <c r="B52" s="4" t="s">
        <v>323</v>
      </c>
      <c r="C52" s="10" t="s">
        <v>79</v>
      </c>
      <c r="D52" s="10" t="e">
        <v>#N/A</v>
      </c>
      <c r="E52" s="10" t="s">
        <v>323</v>
      </c>
      <c r="F52" s="11" t="s">
        <v>324</v>
      </c>
      <c r="G52" s="12">
        <v>300</v>
      </c>
      <c r="H52" s="12">
        <v>600</v>
      </c>
      <c r="I52" s="13">
        <v>2</v>
      </c>
      <c r="J52" s="13"/>
      <c r="K52" s="14">
        <v>600</v>
      </c>
      <c r="L52" s="15">
        <f t="shared" si="0"/>
        <v>100</v>
      </c>
      <c r="M52" s="13"/>
      <c r="N52" s="13">
        <v>0.47</v>
      </c>
      <c r="O52" s="12"/>
      <c r="P52" s="12"/>
      <c r="Q52" s="12" t="e">
        <f t="shared" si="2"/>
        <v>#REF!</v>
      </c>
      <c r="R52" s="13"/>
      <c r="S52" s="12"/>
    </row>
    <row r="53" spans="2:19">
      <c r="B53" s="4" t="s">
        <v>326</v>
      </c>
      <c r="C53" s="10" t="s">
        <v>79</v>
      </c>
      <c r="D53" s="10" t="e">
        <v>#N/A</v>
      </c>
      <c r="E53" s="10" t="s">
        <v>326</v>
      </c>
      <c r="F53" s="11" t="s">
        <v>327</v>
      </c>
      <c r="G53" s="12">
        <v>800</v>
      </c>
      <c r="H53" s="12">
        <v>600</v>
      </c>
      <c r="I53" s="17">
        <v>0.75</v>
      </c>
      <c r="J53" s="17"/>
      <c r="K53" s="14">
        <v>1600</v>
      </c>
      <c r="L53" s="15">
        <f t="shared" si="0"/>
        <v>37.5</v>
      </c>
      <c r="M53" s="13"/>
      <c r="N53" s="13">
        <v>0.26</v>
      </c>
      <c r="O53" s="12"/>
      <c r="P53" s="12"/>
      <c r="Q53" s="12" t="e">
        <f t="shared" si="2"/>
        <v>#REF!</v>
      </c>
      <c r="R53" s="13"/>
      <c r="S53" s="12"/>
    </row>
    <row r="54" spans="2:19">
      <c r="B54" s="4" t="s">
        <v>329</v>
      </c>
      <c r="C54" s="10" t="s">
        <v>80</v>
      </c>
      <c r="D54" s="10" t="e">
        <v>#N/A</v>
      </c>
      <c r="E54" s="10" t="s">
        <v>329</v>
      </c>
      <c r="F54" s="11" t="s">
        <v>330</v>
      </c>
      <c r="G54" s="12">
        <v>200</v>
      </c>
      <c r="H54" s="12">
        <v>200</v>
      </c>
      <c r="I54" s="13">
        <v>1</v>
      </c>
      <c r="J54" s="13"/>
      <c r="K54" s="14">
        <v>7600</v>
      </c>
      <c r="L54" s="15">
        <f t="shared" si="0"/>
        <v>2.6315789473684212</v>
      </c>
      <c r="M54" s="13"/>
      <c r="N54" s="13">
        <v>0.36</v>
      </c>
      <c r="O54" s="12"/>
      <c r="P54" s="12"/>
      <c r="Q54" s="12" t="e">
        <f t="shared" si="2"/>
        <v>#REF!</v>
      </c>
      <c r="R54" s="13"/>
      <c r="S54" s="12"/>
    </row>
    <row r="55" spans="2:19">
      <c r="B55" s="4" t="s">
        <v>333</v>
      </c>
      <c r="C55" s="10" t="s">
        <v>332</v>
      </c>
      <c r="D55" s="10" t="e">
        <v>#N/A</v>
      </c>
      <c r="E55" s="10" t="s">
        <v>333</v>
      </c>
      <c r="F55" s="11" t="s">
        <v>334</v>
      </c>
      <c r="G55" s="12">
        <v>500</v>
      </c>
      <c r="H55" s="12">
        <v>1000</v>
      </c>
      <c r="I55" s="13">
        <v>2</v>
      </c>
      <c r="J55" s="13"/>
      <c r="K55" s="14">
        <v>2000</v>
      </c>
      <c r="L55" s="15">
        <f t="shared" si="0"/>
        <v>50</v>
      </c>
      <c r="M55" s="13"/>
      <c r="N55" s="13">
        <v>0.29000000000000004</v>
      </c>
      <c r="O55" s="12"/>
      <c r="P55" s="12"/>
      <c r="Q55" s="12" t="e">
        <f t="shared" si="2"/>
        <v>#REF!</v>
      </c>
      <c r="R55" s="13"/>
      <c r="S55" s="12"/>
    </row>
    <row r="56" spans="2:19">
      <c r="B56" s="4" t="s">
        <v>336</v>
      </c>
      <c r="C56" s="10" t="s">
        <v>332</v>
      </c>
      <c r="D56" s="10" t="e">
        <v>#N/A</v>
      </c>
      <c r="E56" s="10" t="s">
        <v>336</v>
      </c>
      <c r="F56" s="11" t="s">
        <v>337</v>
      </c>
      <c r="G56" s="12">
        <v>700</v>
      </c>
      <c r="H56" s="12">
        <v>700</v>
      </c>
      <c r="I56" s="13">
        <v>1</v>
      </c>
      <c r="J56" s="13"/>
      <c r="K56" s="14">
        <v>700</v>
      </c>
      <c r="L56" s="15">
        <f t="shared" si="0"/>
        <v>100</v>
      </c>
      <c r="M56" s="13"/>
      <c r="N56" s="13">
        <v>0.25</v>
      </c>
      <c r="O56" s="12"/>
      <c r="P56" s="12"/>
      <c r="Q56" s="12" t="e">
        <f t="shared" si="2"/>
        <v>#REF!</v>
      </c>
      <c r="R56" s="13"/>
      <c r="S56" s="12"/>
    </row>
    <row r="57" spans="2:19">
      <c r="B57" s="4" t="s">
        <v>339</v>
      </c>
      <c r="C57" s="10" t="s">
        <v>82</v>
      </c>
      <c r="D57" s="10" t="e">
        <v>#N/A</v>
      </c>
      <c r="E57" s="10" t="s">
        <v>339</v>
      </c>
      <c r="F57" s="11" t="s">
        <v>340</v>
      </c>
      <c r="G57" s="12">
        <v>600</v>
      </c>
      <c r="H57" s="12">
        <v>6500</v>
      </c>
      <c r="I57" s="18">
        <v>10.833333333333334</v>
      </c>
      <c r="J57" s="18"/>
      <c r="K57" s="14">
        <v>64200</v>
      </c>
      <c r="L57" s="15">
        <f t="shared" si="0"/>
        <v>10.124610591900311</v>
      </c>
      <c r="M57" s="13"/>
      <c r="N57" s="13">
        <v>0.24000000000000002</v>
      </c>
      <c r="O57" s="12"/>
      <c r="P57" s="12"/>
      <c r="Q57" s="12" t="e">
        <f t="shared" si="2"/>
        <v>#REF!</v>
      </c>
      <c r="R57" s="13"/>
      <c r="S57" s="12"/>
    </row>
    <row r="58" spans="2:19">
      <c r="B58" s="4" t="s">
        <v>342</v>
      </c>
      <c r="C58" s="10" t="s">
        <v>82</v>
      </c>
      <c r="D58" s="10" t="e">
        <v>#N/A</v>
      </c>
      <c r="E58" s="10" t="s">
        <v>342</v>
      </c>
      <c r="F58" s="11" t="s">
        <v>343</v>
      </c>
      <c r="G58" s="12">
        <v>250</v>
      </c>
      <c r="H58" s="12">
        <v>1500</v>
      </c>
      <c r="I58" s="13">
        <v>6</v>
      </c>
      <c r="J58" s="13"/>
      <c r="K58" s="14">
        <v>2000</v>
      </c>
      <c r="L58" s="15">
        <f t="shared" si="0"/>
        <v>75</v>
      </c>
      <c r="M58" s="13"/>
      <c r="N58" s="13">
        <v>0.41000000000000003</v>
      </c>
      <c r="O58" s="12"/>
      <c r="P58" s="12"/>
      <c r="Q58" s="12" t="e">
        <f t="shared" si="2"/>
        <v>#REF!</v>
      </c>
      <c r="R58" s="13"/>
      <c r="S58" s="12"/>
    </row>
    <row r="59" spans="2:19">
      <c r="B59" s="4" t="s">
        <v>345</v>
      </c>
      <c r="C59" s="10" t="s">
        <v>82</v>
      </c>
      <c r="D59" s="10" t="e">
        <v>#N/A</v>
      </c>
      <c r="E59" s="10" t="s">
        <v>345</v>
      </c>
      <c r="F59" s="11" t="s">
        <v>346</v>
      </c>
      <c r="G59" s="12">
        <v>900</v>
      </c>
      <c r="H59" s="12">
        <v>3600</v>
      </c>
      <c r="I59" s="13">
        <v>4</v>
      </c>
      <c r="J59" s="13"/>
      <c r="K59" s="14">
        <v>3600</v>
      </c>
      <c r="L59" s="15">
        <f t="shared" si="0"/>
        <v>100</v>
      </c>
      <c r="M59" s="13"/>
      <c r="N59" s="13">
        <v>0.2</v>
      </c>
      <c r="O59" s="12"/>
      <c r="P59" s="12"/>
      <c r="Q59" s="12" t="e">
        <f t="shared" si="2"/>
        <v>#REF!</v>
      </c>
      <c r="R59" s="13"/>
      <c r="S59" s="12"/>
    </row>
    <row r="60" spans="2:19">
      <c r="B60" s="4" t="s">
        <v>348</v>
      </c>
      <c r="C60" s="10" t="s">
        <v>85</v>
      </c>
      <c r="D60" s="10" t="e">
        <v>#N/A</v>
      </c>
      <c r="E60" s="10" t="s">
        <v>348</v>
      </c>
      <c r="F60" s="11" t="s">
        <v>349</v>
      </c>
      <c r="G60" s="12">
        <v>500</v>
      </c>
      <c r="H60" s="12">
        <v>6000</v>
      </c>
      <c r="I60" s="13">
        <v>12</v>
      </c>
      <c r="J60" s="13"/>
      <c r="K60" s="14">
        <v>25000</v>
      </c>
      <c r="L60" s="15">
        <f t="shared" si="0"/>
        <v>24</v>
      </c>
      <c r="M60" s="13"/>
      <c r="N60" s="13">
        <v>0.19</v>
      </c>
      <c r="O60" s="12"/>
      <c r="P60" s="12"/>
      <c r="Q60" s="12" t="e">
        <f t="shared" si="2"/>
        <v>#REF!</v>
      </c>
      <c r="R60" s="13"/>
      <c r="S60" s="12"/>
    </row>
    <row r="61" spans="2:19">
      <c r="B61" s="4" t="s">
        <v>351</v>
      </c>
      <c r="C61" s="10" t="s">
        <v>85</v>
      </c>
      <c r="D61" s="10" t="e">
        <v>#N/A</v>
      </c>
      <c r="E61" s="10" t="s">
        <v>351</v>
      </c>
      <c r="F61" s="11" t="s">
        <v>352</v>
      </c>
      <c r="G61" s="12">
        <v>300</v>
      </c>
      <c r="H61" s="12">
        <v>600</v>
      </c>
      <c r="I61" s="13">
        <v>2</v>
      </c>
      <c r="J61" s="13"/>
      <c r="K61" s="14">
        <v>2400</v>
      </c>
      <c r="L61" s="15">
        <f t="shared" si="0"/>
        <v>25</v>
      </c>
      <c r="M61" s="13"/>
      <c r="N61" s="13">
        <v>0.36</v>
      </c>
      <c r="O61" s="12"/>
      <c r="P61" s="12"/>
      <c r="Q61" s="12" t="e">
        <f t="shared" si="2"/>
        <v>#REF!</v>
      </c>
      <c r="R61" s="13"/>
      <c r="S61" s="12"/>
    </row>
    <row r="62" spans="2:19">
      <c r="B62" s="4" t="s">
        <v>354</v>
      </c>
      <c r="C62" s="10" t="s">
        <v>85</v>
      </c>
      <c r="D62" s="10" t="e">
        <v>#N/A</v>
      </c>
      <c r="E62" s="10" t="s">
        <v>354</v>
      </c>
      <c r="F62" s="11" t="s">
        <v>355</v>
      </c>
      <c r="G62" s="12">
        <v>800</v>
      </c>
      <c r="H62" s="12">
        <v>3200</v>
      </c>
      <c r="I62" s="13">
        <v>4</v>
      </c>
      <c r="J62" s="13"/>
      <c r="K62" s="14">
        <v>21600</v>
      </c>
      <c r="L62" s="15">
        <f t="shared" si="0"/>
        <v>14.814814814814815</v>
      </c>
      <c r="M62" s="13"/>
      <c r="N62" s="13">
        <v>0.14000000000000001</v>
      </c>
      <c r="O62" s="12"/>
      <c r="P62" s="12"/>
      <c r="Q62" s="12" t="e">
        <f t="shared" si="2"/>
        <v>#REF!</v>
      </c>
      <c r="R62" s="13"/>
      <c r="S62" s="12"/>
    </row>
    <row r="63" spans="2:19">
      <c r="B63" s="4" t="s">
        <v>357</v>
      </c>
      <c r="C63" s="10" t="s">
        <v>88</v>
      </c>
      <c r="D63" s="10" t="e">
        <v>#N/A</v>
      </c>
      <c r="E63" s="10" t="s">
        <v>357</v>
      </c>
      <c r="F63" s="11" t="s">
        <v>358</v>
      </c>
      <c r="G63" s="12">
        <v>600</v>
      </c>
      <c r="H63" s="12">
        <v>3000</v>
      </c>
      <c r="I63" s="13">
        <v>5</v>
      </c>
      <c r="J63" s="13"/>
      <c r="K63" s="14">
        <v>24000</v>
      </c>
      <c r="L63" s="15">
        <f t="shared" si="0"/>
        <v>12.5</v>
      </c>
      <c r="M63" s="13"/>
      <c r="N63" s="13">
        <v>0.2</v>
      </c>
      <c r="O63" s="12"/>
      <c r="P63" s="12"/>
      <c r="Q63" s="12" t="e">
        <f t="shared" si="2"/>
        <v>#REF!</v>
      </c>
      <c r="R63" s="13"/>
      <c r="S63" s="12"/>
    </row>
    <row r="64" spans="2:19">
      <c r="B64" s="4" t="s">
        <v>360</v>
      </c>
      <c r="C64" s="10" t="s">
        <v>92</v>
      </c>
      <c r="D64" s="10" t="e">
        <v>#N/A</v>
      </c>
      <c r="E64" s="10" t="s">
        <v>360</v>
      </c>
      <c r="F64" s="11" t="s">
        <v>361</v>
      </c>
      <c r="G64" s="12">
        <v>500</v>
      </c>
      <c r="H64" s="12">
        <v>1500</v>
      </c>
      <c r="I64" s="13">
        <v>3</v>
      </c>
      <c r="J64" s="13"/>
      <c r="K64" s="14">
        <v>4000</v>
      </c>
      <c r="L64" s="15">
        <f t="shared" si="0"/>
        <v>37.5</v>
      </c>
      <c r="M64" s="12"/>
      <c r="N64" s="13">
        <v>0.29000000000000004</v>
      </c>
      <c r="O64" s="12"/>
      <c r="P64" s="12"/>
      <c r="Q64" s="12" t="e">
        <f t="shared" si="2"/>
        <v>#REF!</v>
      </c>
      <c r="R64" s="13"/>
      <c r="S64" s="12"/>
    </row>
    <row r="65" spans="2:19">
      <c r="B65" s="4" t="s">
        <v>363</v>
      </c>
      <c r="C65" s="10" t="s">
        <v>92</v>
      </c>
      <c r="D65" s="10" t="e">
        <v>#N/A</v>
      </c>
      <c r="E65" s="10" t="s">
        <v>363</v>
      </c>
      <c r="F65" s="11" t="s">
        <v>364</v>
      </c>
      <c r="G65" s="12">
        <v>800</v>
      </c>
      <c r="H65" s="12">
        <v>800</v>
      </c>
      <c r="I65" s="13">
        <v>1</v>
      </c>
      <c r="J65" s="13"/>
      <c r="K65" s="14">
        <v>1600</v>
      </c>
      <c r="L65" s="15">
        <f t="shared" si="0"/>
        <v>50</v>
      </c>
      <c r="M65" s="12"/>
      <c r="N65" s="13">
        <v>0.25</v>
      </c>
      <c r="O65" s="12"/>
      <c r="P65" s="12"/>
      <c r="Q65" s="12" t="e">
        <f t="shared" si="2"/>
        <v>#REF!</v>
      </c>
      <c r="R65" s="13"/>
      <c r="S65" s="12"/>
    </row>
    <row r="66" spans="2:19">
      <c r="B66" s="4" t="s">
        <v>367</v>
      </c>
      <c r="C66" s="10" t="s">
        <v>366</v>
      </c>
      <c r="D66" s="10" t="e">
        <v>#N/A</v>
      </c>
      <c r="E66" s="10" t="s">
        <v>367</v>
      </c>
      <c r="F66" s="11" t="s">
        <v>368</v>
      </c>
      <c r="G66" s="12">
        <v>500</v>
      </c>
      <c r="H66" s="12">
        <v>500</v>
      </c>
      <c r="I66" s="13">
        <v>1</v>
      </c>
      <c r="J66" s="13"/>
      <c r="K66" s="14">
        <v>10500</v>
      </c>
      <c r="L66" s="15">
        <f t="shared" si="0"/>
        <v>4.7619047619047619</v>
      </c>
      <c r="M66" s="13"/>
      <c r="N66" s="13">
        <v>0.4</v>
      </c>
      <c r="O66" s="12"/>
      <c r="P66" s="12"/>
      <c r="Q66" s="12" t="e">
        <f t="shared" si="2"/>
        <v>#REF!</v>
      </c>
      <c r="R66" s="13"/>
      <c r="S66" s="12"/>
    </row>
    <row r="67" spans="2:19">
      <c r="B67" s="4" t="s">
        <v>370</v>
      </c>
      <c r="C67" s="10" t="s">
        <v>366</v>
      </c>
      <c r="D67" s="10" t="e">
        <v>#N/A</v>
      </c>
      <c r="E67" s="10" t="s">
        <v>370</v>
      </c>
      <c r="F67" s="11" t="s">
        <v>371</v>
      </c>
      <c r="G67" s="12">
        <v>250</v>
      </c>
      <c r="H67" s="12">
        <v>2250</v>
      </c>
      <c r="I67" s="13">
        <v>9</v>
      </c>
      <c r="J67" s="13"/>
      <c r="K67" s="14">
        <v>4750</v>
      </c>
      <c r="L67" s="15">
        <f t="shared" si="0"/>
        <v>47.368421052631582</v>
      </c>
      <c r="M67" s="12"/>
      <c r="N67" s="13">
        <v>0.51</v>
      </c>
      <c r="O67" s="12"/>
      <c r="P67" s="12"/>
      <c r="Q67" s="12" t="e">
        <f t="shared" si="2"/>
        <v>#REF!</v>
      </c>
      <c r="R67" s="13"/>
      <c r="S67" s="12"/>
    </row>
    <row r="68" spans="2:19">
      <c r="B68" s="4" t="s">
        <v>373</v>
      </c>
      <c r="C68" s="10" t="s">
        <v>366</v>
      </c>
      <c r="D68" s="10" t="e">
        <v>#N/A</v>
      </c>
      <c r="E68" s="10" t="s">
        <v>373</v>
      </c>
      <c r="F68" s="11" t="s">
        <v>374</v>
      </c>
      <c r="G68" s="19" t="s">
        <v>375</v>
      </c>
      <c r="H68" s="12">
        <v>3800</v>
      </c>
      <c r="I68" s="20">
        <v>6</v>
      </c>
      <c r="J68" s="20"/>
      <c r="K68" s="14">
        <v>10800</v>
      </c>
      <c r="L68" s="15">
        <f t="shared" si="0"/>
        <v>35.185185185185183</v>
      </c>
      <c r="M68" s="13"/>
      <c r="N68" s="13">
        <v>0.34</v>
      </c>
      <c r="O68" s="12"/>
      <c r="P68" s="12"/>
      <c r="Q68" s="12" t="e">
        <f t="shared" si="2"/>
        <v>#REF!</v>
      </c>
      <c r="R68" s="13"/>
      <c r="S68" s="12"/>
    </row>
    <row r="69" spans="2:19">
      <c r="B69" s="4" t="s">
        <v>378</v>
      </c>
      <c r="C69" s="10" t="s">
        <v>377</v>
      </c>
      <c r="D69" s="10" t="e">
        <v>#N/A</v>
      </c>
      <c r="E69" s="10" t="s">
        <v>378</v>
      </c>
      <c r="F69" s="11" t="s">
        <v>379</v>
      </c>
      <c r="G69" s="12">
        <v>500</v>
      </c>
      <c r="H69" s="12">
        <v>3000</v>
      </c>
      <c r="I69" s="13">
        <v>6</v>
      </c>
      <c r="J69" s="13"/>
      <c r="K69" s="14">
        <v>3000</v>
      </c>
      <c r="L69" s="15">
        <f t="shared" ref="L69:L132" si="3">H69/(K69/100)</f>
        <v>100</v>
      </c>
      <c r="M69" s="13"/>
      <c r="N69" s="13">
        <v>0.29000000000000004</v>
      </c>
      <c r="O69" s="12"/>
      <c r="P69" s="12"/>
      <c r="Q69" s="12" t="e">
        <f t="shared" ref="Q69:Q100" si="4">VLOOKUP(B69,frig,7,0)</f>
        <v>#REF!</v>
      </c>
      <c r="R69" s="13"/>
      <c r="S69" s="12"/>
    </row>
    <row r="70" spans="2:19">
      <c r="B70" s="4" t="s">
        <v>382</v>
      </c>
      <c r="C70" s="10" t="s">
        <v>381</v>
      </c>
      <c r="D70" s="10" t="e">
        <v>#N/A</v>
      </c>
      <c r="E70" s="10" t="s">
        <v>382</v>
      </c>
      <c r="F70" s="11" t="s">
        <v>383</v>
      </c>
      <c r="G70" s="12">
        <v>250</v>
      </c>
      <c r="H70" s="12">
        <v>250</v>
      </c>
      <c r="I70" s="13">
        <v>1</v>
      </c>
      <c r="J70" s="13"/>
      <c r="K70" s="14">
        <v>750</v>
      </c>
      <c r="L70" s="15">
        <f t="shared" si="3"/>
        <v>33.333333333333336</v>
      </c>
      <c r="M70" s="13"/>
      <c r="N70" s="13">
        <v>0.43</v>
      </c>
      <c r="O70" s="12"/>
      <c r="P70" s="12"/>
      <c r="Q70" s="12" t="e">
        <f t="shared" si="4"/>
        <v>#REF!</v>
      </c>
      <c r="R70" s="13"/>
      <c r="S70" s="12"/>
    </row>
    <row r="71" spans="2:19">
      <c r="B71" s="4" t="s">
        <v>386</v>
      </c>
      <c r="C71" s="10" t="s">
        <v>385</v>
      </c>
      <c r="D71" s="10" t="e">
        <v>#N/A</v>
      </c>
      <c r="E71" s="10" t="s">
        <v>386</v>
      </c>
      <c r="F71" s="11" t="s">
        <v>387</v>
      </c>
      <c r="G71" s="12">
        <v>700</v>
      </c>
      <c r="H71" s="12">
        <v>1400</v>
      </c>
      <c r="I71" s="13">
        <v>2</v>
      </c>
      <c r="J71" s="13"/>
      <c r="K71" s="14">
        <v>1400</v>
      </c>
      <c r="L71" s="15">
        <f t="shared" si="3"/>
        <v>100</v>
      </c>
      <c r="M71" s="13"/>
      <c r="N71" s="13">
        <v>0.25</v>
      </c>
      <c r="O71" s="12"/>
      <c r="P71" s="12"/>
      <c r="Q71" s="12" t="e">
        <f t="shared" si="4"/>
        <v>#REF!</v>
      </c>
      <c r="R71" s="13"/>
      <c r="S71" s="12"/>
    </row>
    <row r="72" spans="2:19">
      <c r="B72" s="4" t="s">
        <v>389</v>
      </c>
      <c r="C72" s="10" t="s">
        <v>94</v>
      </c>
      <c r="D72" s="10" t="e">
        <v>#N/A</v>
      </c>
      <c r="E72" s="10" t="s">
        <v>389</v>
      </c>
      <c r="F72" s="11" t="s">
        <v>390</v>
      </c>
      <c r="G72" s="12">
        <v>600</v>
      </c>
      <c r="H72" s="12">
        <v>1800</v>
      </c>
      <c r="I72" s="13">
        <v>3</v>
      </c>
      <c r="J72" s="13"/>
      <c r="K72" s="14">
        <v>6000</v>
      </c>
      <c r="L72" s="15">
        <f t="shared" si="3"/>
        <v>30</v>
      </c>
      <c r="M72" s="13"/>
      <c r="N72" s="13">
        <v>0.27</v>
      </c>
      <c r="O72" s="12"/>
      <c r="P72" s="12"/>
      <c r="Q72" s="12" t="e">
        <f t="shared" si="4"/>
        <v>#REF!</v>
      </c>
      <c r="R72" s="13"/>
      <c r="S72" s="12"/>
    </row>
    <row r="73" spans="2:19">
      <c r="B73" s="4" t="s">
        <v>392</v>
      </c>
      <c r="C73" s="10" t="s">
        <v>94</v>
      </c>
      <c r="D73" s="10" t="e">
        <v>#N/A</v>
      </c>
      <c r="E73" s="10" t="s">
        <v>392</v>
      </c>
      <c r="F73" s="11" t="s">
        <v>393</v>
      </c>
      <c r="G73" s="12">
        <v>300</v>
      </c>
      <c r="H73" s="12">
        <v>300</v>
      </c>
      <c r="I73" s="13">
        <v>1</v>
      </c>
      <c r="J73" s="13"/>
      <c r="K73" s="14">
        <v>1500</v>
      </c>
      <c r="L73" s="15">
        <f t="shared" si="3"/>
        <v>20</v>
      </c>
      <c r="M73" s="13"/>
      <c r="N73" s="13">
        <v>0.41000000000000003</v>
      </c>
      <c r="O73" s="12"/>
      <c r="P73" s="12"/>
      <c r="Q73" s="12" t="e">
        <f t="shared" si="4"/>
        <v>#REF!</v>
      </c>
      <c r="R73" s="13"/>
      <c r="S73" s="12"/>
    </row>
    <row r="74" spans="2:19">
      <c r="B74" s="4" t="s">
        <v>395</v>
      </c>
      <c r="C74" s="10" t="s">
        <v>94</v>
      </c>
      <c r="D74" s="10" t="e">
        <v>#N/A</v>
      </c>
      <c r="E74" s="10" t="s">
        <v>395</v>
      </c>
      <c r="F74" s="11" t="s">
        <v>396</v>
      </c>
      <c r="G74" s="12">
        <v>800</v>
      </c>
      <c r="H74" s="12">
        <v>1600</v>
      </c>
      <c r="I74" s="13">
        <v>2</v>
      </c>
      <c r="J74" s="13"/>
      <c r="K74" s="14">
        <v>4800</v>
      </c>
      <c r="L74" s="15">
        <f t="shared" si="3"/>
        <v>33.333333333333336</v>
      </c>
      <c r="M74" s="13"/>
      <c r="N74" s="13">
        <v>0.2</v>
      </c>
      <c r="O74" s="12"/>
      <c r="P74" s="12"/>
      <c r="Q74" s="12" t="e">
        <f t="shared" si="4"/>
        <v>#REF!</v>
      </c>
      <c r="R74" s="13"/>
      <c r="S74" s="12"/>
    </row>
    <row r="75" spans="2:19">
      <c r="B75" s="4" t="s">
        <v>398</v>
      </c>
      <c r="C75" s="10" t="s">
        <v>96</v>
      </c>
      <c r="D75" s="10" t="e">
        <v>#N/A</v>
      </c>
      <c r="E75" s="10" t="s">
        <v>398</v>
      </c>
      <c r="F75" s="11" t="s">
        <v>399</v>
      </c>
      <c r="G75" s="12">
        <v>500</v>
      </c>
      <c r="H75" s="12">
        <v>2000</v>
      </c>
      <c r="I75" s="13">
        <v>4</v>
      </c>
      <c r="J75" s="13"/>
      <c r="K75" s="14">
        <v>7500</v>
      </c>
      <c r="L75" s="15">
        <f t="shared" si="3"/>
        <v>26.666666666666668</v>
      </c>
      <c r="M75" s="12"/>
      <c r="N75" s="13">
        <v>0.29000000000000004</v>
      </c>
      <c r="O75" s="12"/>
      <c r="P75" s="12"/>
      <c r="Q75" s="12" t="e">
        <f t="shared" si="4"/>
        <v>#REF!</v>
      </c>
      <c r="R75" s="13"/>
      <c r="S75" s="12"/>
    </row>
    <row r="76" spans="2:19">
      <c r="B76" s="4" t="s">
        <v>401</v>
      </c>
      <c r="C76" s="10" t="s">
        <v>96</v>
      </c>
      <c r="D76" s="10" t="e">
        <v>#N/A</v>
      </c>
      <c r="E76" s="10" t="s">
        <v>401</v>
      </c>
      <c r="F76" s="11" t="s">
        <v>402</v>
      </c>
      <c r="G76" s="12">
        <v>250</v>
      </c>
      <c r="H76" s="12">
        <v>550</v>
      </c>
      <c r="I76" s="17">
        <v>2.2000000000000002</v>
      </c>
      <c r="J76" s="17"/>
      <c r="K76" s="14">
        <v>2000</v>
      </c>
      <c r="L76" s="15">
        <f t="shared" si="3"/>
        <v>27.5</v>
      </c>
      <c r="M76" s="12"/>
      <c r="N76" s="13">
        <v>0.42</v>
      </c>
      <c r="O76" s="12"/>
      <c r="P76" s="12"/>
      <c r="Q76" s="12" t="e">
        <f t="shared" si="4"/>
        <v>#REF!</v>
      </c>
      <c r="R76" s="13"/>
      <c r="S76" s="12"/>
    </row>
    <row r="77" spans="2:19">
      <c r="B77" s="4" t="s">
        <v>404</v>
      </c>
      <c r="C77" s="10" t="s">
        <v>96</v>
      </c>
      <c r="D77" s="10" t="e">
        <v>#N/A</v>
      </c>
      <c r="E77" s="10" t="s">
        <v>404</v>
      </c>
      <c r="F77" s="11" t="s">
        <v>405</v>
      </c>
      <c r="G77" s="12">
        <v>800</v>
      </c>
      <c r="H77" s="12">
        <v>800</v>
      </c>
      <c r="I77" s="13">
        <v>1</v>
      </c>
      <c r="J77" s="13"/>
      <c r="K77" s="14">
        <v>4800</v>
      </c>
      <c r="L77" s="15">
        <f t="shared" si="3"/>
        <v>16.666666666666668</v>
      </c>
      <c r="M77" s="12"/>
      <c r="N77" s="13">
        <v>0.23</v>
      </c>
      <c r="O77" s="12"/>
      <c r="P77" s="12"/>
      <c r="Q77" s="12" t="e">
        <f t="shared" si="4"/>
        <v>#REF!</v>
      </c>
      <c r="R77" s="13"/>
      <c r="S77" s="12"/>
    </row>
    <row r="78" spans="2:19">
      <c r="B78" s="4" t="s">
        <v>407</v>
      </c>
      <c r="C78" s="10" t="s">
        <v>100</v>
      </c>
      <c r="D78" s="10" t="s">
        <v>41</v>
      </c>
      <c r="E78" s="10" t="s">
        <v>407</v>
      </c>
      <c r="F78" s="11" t="s">
        <v>408</v>
      </c>
      <c r="G78" s="12">
        <v>600</v>
      </c>
      <c r="H78" s="12">
        <v>1800</v>
      </c>
      <c r="I78" s="13">
        <v>3</v>
      </c>
      <c r="J78" s="13"/>
      <c r="K78" s="14">
        <v>1800</v>
      </c>
      <c r="L78" s="15">
        <f t="shared" si="3"/>
        <v>100</v>
      </c>
      <c r="M78" s="13"/>
      <c r="N78" s="16">
        <v>0.27</v>
      </c>
      <c r="O78" s="12"/>
      <c r="P78" s="12"/>
      <c r="Q78" s="12" t="e">
        <f t="shared" si="4"/>
        <v>#REF!</v>
      </c>
      <c r="R78" s="13"/>
      <c r="S78" s="12"/>
    </row>
    <row r="79" spans="2:19">
      <c r="B79" s="4" t="s">
        <v>410</v>
      </c>
      <c r="C79" s="10" t="s">
        <v>100</v>
      </c>
      <c r="D79" s="10" t="e">
        <v>#N/A</v>
      </c>
      <c r="E79" s="10" t="s">
        <v>410</v>
      </c>
      <c r="F79" s="11" t="s">
        <v>411</v>
      </c>
      <c r="G79" s="12">
        <v>250</v>
      </c>
      <c r="H79" s="12">
        <v>1250</v>
      </c>
      <c r="I79" s="13">
        <v>5</v>
      </c>
      <c r="J79" s="13"/>
      <c r="K79" s="14">
        <v>4000</v>
      </c>
      <c r="L79" s="15">
        <f t="shared" si="3"/>
        <v>31.25</v>
      </c>
      <c r="M79" s="12"/>
      <c r="N79" s="13">
        <v>0.41000000000000003</v>
      </c>
      <c r="O79" s="12"/>
      <c r="P79" s="12"/>
      <c r="Q79" s="12" t="e">
        <f t="shared" si="4"/>
        <v>#REF!</v>
      </c>
      <c r="R79" s="13"/>
      <c r="S79" s="12"/>
    </row>
    <row r="80" spans="2:19">
      <c r="B80" s="4" t="s">
        <v>413</v>
      </c>
      <c r="C80" s="10" t="s">
        <v>100</v>
      </c>
      <c r="D80" s="10" t="e">
        <v>#N/A</v>
      </c>
      <c r="E80" s="10" t="s">
        <v>413</v>
      </c>
      <c r="F80" s="11" t="s">
        <v>414</v>
      </c>
      <c r="G80" s="12">
        <v>800</v>
      </c>
      <c r="H80" s="12">
        <v>1600</v>
      </c>
      <c r="I80" s="13">
        <v>2</v>
      </c>
      <c r="J80" s="13"/>
      <c r="K80" s="14">
        <v>5600</v>
      </c>
      <c r="L80" s="15">
        <f t="shared" si="3"/>
        <v>28.571428571428573</v>
      </c>
      <c r="M80" s="13"/>
      <c r="N80" s="13">
        <v>0.2</v>
      </c>
      <c r="O80" s="12"/>
      <c r="P80" s="12"/>
      <c r="Q80" s="12" t="e">
        <f t="shared" si="4"/>
        <v>#REF!</v>
      </c>
      <c r="R80" s="13"/>
      <c r="S80" s="12"/>
    </row>
    <row r="81" spans="2:19">
      <c r="B81" s="4" t="s">
        <v>416</v>
      </c>
      <c r="C81" s="10" t="s">
        <v>105</v>
      </c>
      <c r="D81" s="10" t="e">
        <v>#N/A</v>
      </c>
      <c r="E81" s="10" t="s">
        <v>416</v>
      </c>
      <c r="F81" s="11" t="s">
        <v>417</v>
      </c>
      <c r="G81" s="12">
        <v>600</v>
      </c>
      <c r="H81" s="12">
        <v>1200</v>
      </c>
      <c r="I81" s="13">
        <v>2</v>
      </c>
      <c r="J81" s="13"/>
      <c r="K81" s="14">
        <v>9600</v>
      </c>
      <c r="L81" s="15">
        <f t="shared" si="3"/>
        <v>12.5</v>
      </c>
      <c r="M81" s="13"/>
      <c r="N81" s="13">
        <v>0.29000000000000004</v>
      </c>
      <c r="O81" s="12"/>
      <c r="P81" s="12"/>
      <c r="Q81" s="12" t="e">
        <f t="shared" si="4"/>
        <v>#REF!</v>
      </c>
      <c r="R81" s="13"/>
      <c r="S81" s="12"/>
    </row>
    <row r="82" spans="2:19">
      <c r="B82" s="4" t="s">
        <v>420</v>
      </c>
      <c r="C82" s="10" t="s">
        <v>419</v>
      </c>
      <c r="D82" s="10" t="e">
        <v>#N/A</v>
      </c>
      <c r="E82" s="10" t="s">
        <v>420</v>
      </c>
      <c r="F82" s="11" t="s">
        <v>421</v>
      </c>
      <c r="G82" s="12">
        <v>500</v>
      </c>
      <c r="H82" s="12">
        <v>10500</v>
      </c>
      <c r="I82" s="13">
        <v>21</v>
      </c>
      <c r="J82" s="13"/>
      <c r="K82" s="14">
        <v>46000</v>
      </c>
      <c r="L82" s="15">
        <f t="shared" si="3"/>
        <v>22.826086956521738</v>
      </c>
      <c r="M82" s="13"/>
      <c r="N82" s="13">
        <v>0.17</v>
      </c>
      <c r="O82" s="12"/>
      <c r="P82" s="12"/>
      <c r="Q82" s="12" t="e">
        <f t="shared" si="4"/>
        <v>#REF!</v>
      </c>
      <c r="R82" s="13"/>
      <c r="S82" s="12"/>
    </row>
    <row r="83" spans="2:19">
      <c r="B83" s="4" t="s">
        <v>423</v>
      </c>
      <c r="C83" s="10" t="s">
        <v>419</v>
      </c>
      <c r="D83" s="10" t="e">
        <v>#N/A</v>
      </c>
      <c r="E83" s="10" t="s">
        <v>423</v>
      </c>
      <c r="F83" s="11" t="s">
        <v>424</v>
      </c>
      <c r="G83" s="12">
        <v>200</v>
      </c>
      <c r="H83" s="12">
        <v>400</v>
      </c>
      <c r="I83" s="13">
        <v>2</v>
      </c>
      <c r="J83" s="13"/>
      <c r="K83" s="14">
        <v>5200</v>
      </c>
      <c r="L83" s="15">
        <f t="shared" si="3"/>
        <v>7.6923076923076925</v>
      </c>
      <c r="M83" s="13"/>
      <c r="N83" s="13">
        <v>0.35000000000000003</v>
      </c>
      <c r="O83" s="12"/>
      <c r="P83" s="12"/>
      <c r="Q83" s="12" t="e">
        <f t="shared" si="4"/>
        <v>#REF!</v>
      </c>
      <c r="R83" s="13"/>
      <c r="S83" s="12"/>
    </row>
    <row r="84" spans="2:19">
      <c r="B84" s="4" t="s">
        <v>427</v>
      </c>
      <c r="C84" s="10" t="s">
        <v>426</v>
      </c>
      <c r="D84" s="10" t="e">
        <v>#N/A</v>
      </c>
      <c r="E84" s="10" t="s">
        <v>427</v>
      </c>
      <c r="F84" s="11" t="s">
        <v>428</v>
      </c>
      <c r="G84" s="12">
        <v>600</v>
      </c>
      <c r="H84" s="12">
        <v>1800</v>
      </c>
      <c r="I84" s="13">
        <v>3</v>
      </c>
      <c r="J84" s="13"/>
      <c r="K84" s="14">
        <v>6000</v>
      </c>
      <c r="L84" s="15">
        <f t="shared" si="3"/>
        <v>30</v>
      </c>
      <c r="M84" s="13"/>
      <c r="N84" s="13">
        <v>0.35</v>
      </c>
      <c r="O84" s="12"/>
      <c r="P84" s="12"/>
      <c r="Q84" s="12" t="e">
        <f t="shared" si="4"/>
        <v>#REF!</v>
      </c>
      <c r="R84" s="13"/>
      <c r="S84" s="12"/>
    </row>
    <row r="85" spans="2:19">
      <c r="B85" s="4" t="s">
        <v>430</v>
      </c>
      <c r="C85" s="10" t="s">
        <v>426</v>
      </c>
      <c r="D85" s="10" t="e">
        <v>#N/A</v>
      </c>
      <c r="E85" s="10" t="s">
        <v>430</v>
      </c>
      <c r="F85" s="11" t="s">
        <v>431</v>
      </c>
      <c r="G85" s="12">
        <v>300</v>
      </c>
      <c r="H85" s="12">
        <v>600</v>
      </c>
      <c r="I85" s="13">
        <v>2</v>
      </c>
      <c r="J85" s="13"/>
      <c r="K85" s="14">
        <v>600</v>
      </c>
      <c r="L85" s="15">
        <f t="shared" si="3"/>
        <v>100</v>
      </c>
      <c r="M85" s="13"/>
      <c r="N85" s="13">
        <v>0.47</v>
      </c>
      <c r="O85" s="12"/>
      <c r="P85" s="12"/>
      <c r="Q85" s="12" t="e">
        <f t="shared" si="4"/>
        <v>#REF!</v>
      </c>
      <c r="R85" s="13"/>
      <c r="S85" s="12"/>
    </row>
    <row r="86" spans="2:19">
      <c r="B86" s="4" t="s">
        <v>433</v>
      </c>
      <c r="C86" s="10" t="s">
        <v>426</v>
      </c>
      <c r="D86" s="10" t="e">
        <v>#N/A</v>
      </c>
      <c r="E86" s="10" t="s">
        <v>433</v>
      </c>
      <c r="F86" s="11" t="s">
        <v>434</v>
      </c>
      <c r="G86" s="12">
        <v>900</v>
      </c>
      <c r="H86" s="12">
        <v>1800</v>
      </c>
      <c r="I86" s="13">
        <v>2</v>
      </c>
      <c r="J86" s="13"/>
      <c r="K86" s="14">
        <v>1800</v>
      </c>
      <c r="L86" s="15">
        <f t="shared" si="3"/>
        <v>100</v>
      </c>
      <c r="M86" s="13"/>
      <c r="N86" s="13">
        <v>0.26</v>
      </c>
      <c r="O86" s="12"/>
      <c r="P86" s="12"/>
      <c r="Q86" s="12" t="e">
        <f t="shared" si="4"/>
        <v>#REF!</v>
      </c>
      <c r="R86" s="13"/>
      <c r="S86" s="12"/>
    </row>
    <row r="87" spans="2:19">
      <c r="B87" s="4" t="s">
        <v>436</v>
      </c>
      <c r="C87" s="10" t="s">
        <v>108</v>
      </c>
      <c r="D87" s="10" t="e">
        <v>#N/A</v>
      </c>
      <c r="E87" s="10" t="s">
        <v>436</v>
      </c>
      <c r="F87" s="11" t="s">
        <v>437</v>
      </c>
      <c r="G87" s="12">
        <v>600</v>
      </c>
      <c r="H87" s="12">
        <v>4800</v>
      </c>
      <c r="I87" s="13">
        <v>8</v>
      </c>
      <c r="J87" s="13"/>
      <c r="K87" s="14">
        <v>27600</v>
      </c>
      <c r="L87" s="15">
        <f t="shared" si="3"/>
        <v>17.391304347826086</v>
      </c>
      <c r="M87" s="13"/>
      <c r="N87" s="13">
        <v>0.2</v>
      </c>
      <c r="O87" s="12"/>
      <c r="P87" s="12"/>
      <c r="Q87" s="12" t="e">
        <f t="shared" si="4"/>
        <v>#REF!</v>
      </c>
      <c r="R87" s="13"/>
      <c r="S87" s="12"/>
    </row>
    <row r="88" spans="2:19">
      <c r="B88" s="4" t="s">
        <v>438</v>
      </c>
      <c r="C88" s="10" t="s">
        <v>108</v>
      </c>
      <c r="D88" s="10" t="e">
        <v>#N/A</v>
      </c>
      <c r="E88" s="10" t="s">
        <v>438</v>
      </c>
      <c r="F88" s="11" t="s">
        <v>439</v>
      </c>
      <c r="G88" s="12">
        <v>250</v>
      </c>
      <c r="H88" s="12">
        <v>500</v>
      </c>
      <c r="I88" s="13">
        <v>2</v>
      </c>
      <c r="J88" s="13"/>
      <c r="K88" s="14">
        <v>4500</v>
      </c>
      <c r="L88" s="15">
        <f t="shared" si="3"/>
        <v>11.111111111111111</v>
      </c>
      <c r="M88" s="13"/>
      <c r="N88" s="13">
        <v>0.34</v>
      </c>
      <c r="O88" s="12"/>
      <c r="P88" s="12"/>
      <c r="Q88" s="12" t="e">
        <f t="shared" si="4"/>
        <v>#REF!</v>
      </c>
      <c r="R88" s="13"/>
      <c r="S88" s="12"/>
    </row>
    <row r="89" spans="2:19">
      <c r="B89" s="4" t="s">
        <v>442</v>
      </c>
      <c r="C89" s="10" t="s">
        <v>441</v>
      </c>
      <c r="D89" s="10" t="e">
        <v>#N/A</v>
      </c>
      <c r="E89" s="10" t="s">
        <v>442</v>
      </c>
      <c r="F89" s="11" t="s">
        <v>443</v>
      </c>
      <c r="G89" s="12">
        <v>500</v>
      </c>
      <c r="H89" s="12">
        <v>7000</v>
      </c>
      <c r="I89" s="13">
        <v>14</v>
      </c>
      <c r="J89" s="13"/>
      <c r="K89" s="14">
        <v>47500</v>
      </c>
      <c r="L89" s="15">
        <f t="shared" si="3"/>
        <v>14.736842105263158</v>
      </c>
      <c r="M89" s="13"/>
      <c r="N89" s="13">
        <v>0.22</v>
      </c>
      <c r="O89" s="12"/>
      <c r="P89" s="12"/>
      <c r="Q89" s="12" t="e">
        <f t="shared" si="4"/>
        <v>#REF!</v>
      </c>
      <c r="R89" s="13"/>
      <c r="S89" s="12"/>
    </row>
    <row r="90" spans="2:19">
      <c r="B90" s="4" t="s">
        <v>445</v>
      </c>
      <c r="C90" s="10" t="s">
        <v>441</v>
      </c>
      <c r="D90" s="10" t="e">
        <v>#N/A</v>
      </c>
      <c r="E90" s="10" t="s">
        <v>445</v>
      </c>
      <c r="F90" s="11" t="s">
        <v>446</v>
      </c>
      <c r="G90" s="19">
        <v>200</v>
      </c>
      <c r="H90" s="12">
        <v>600</v>
      </c>
      <c r="I90" s="21">
        <v>3</v>
      </c>
      <c r="J90" s="21"/>
      <c r="K90" s="14">
        <v>5350</v>
      </c>
      <c r="L90" s="15">
        <f t="shared" si="3"/>
        <v>11.214953271028037</v>
      </c>
      <c r="M90" s="13"/>
      <c r="N90" s="13">
        <v>0.36</v>
      </c>
      <c r="O90" s="12"/>
      <c r="P90" s="12"/>
      <c r="Q90" s="12" t="e">
        <f t="shared" si="4"/>
        <v>#REF!</v>
      </c>
      <c r="R90" s="13"/>
      <c r="S90" s="12"/>
    </row>
    <row r="91" spans="2:19">
      <c r="B91" s="4" t="s">
        <v>448</v>
      </c>
      <c r="C91" s="10" t="s">
        <v>441</v>
      </c>
      <c r="D91" s="10" t="e">
        <v>#N/A</v>
      </c>
      <c r="E91" s="10" t="s">
        <v>448</v>
      </c>
      <c r="F91" s="11" t="s">
        <v>449</v>
      </c>
      <c r="G91" s="12">
        <v>800</v>
      </c>
      <c r="H91" s="12">
        <v>1600</v>
      </c>
      <c r="I91" s="13">
        <v>2</v>
      </c>
      <c r="J91" s="13"/>
      <c r="K91" s="14">
        <v>10500</v>
      </c>
      <c r="L91" s="15">
        <f t="shared" si="3"/>
        <v>15.238095238095237</v>
      </c>
      <c r="M91" s="13"/>
      <c r="N91" s="13">
        <v>0.18000000000000002</v>
      </c>
      <c r="O91" s="12"/>
      <c r="P91" s="12"/>
      <c r="Q91" s="12" t="e">
        <f t="shared" si="4"/>
        <v>#REF!</v>
      </c>
      <c r="R91" s="13"/>
      <c r="S91" s="12"/>
    </row>
    <row r="92" spans="2:19">
      <c r="B92" s="4" t="s">
        <v>451</v>
      </c>
      <c r="C92" s="10" t="s">
        <v>110</v>
      </c>
      <c r="D92" s="10" t="e">
        <v>#N/A</v>
      </c>
      <c r="E92" s="10" t="s">
        <v>451</v>
      </c>
      <c r="F92" s="11" t="s">
        <v>452</v>
      </c>
      <c r="G92" s="12">
        <v>600</v>
      </c>
      <c r="H92" s="12">
        <v>1200</v>
      </c>
      <c r="I92" s="13">
        <v>2</v>
      </c>
      <c r="J92" s="13"/>
      <c r="K92" s="14">
        <v>8400</v>
      </c>
      <c r="L92" s="15">
        <f t="shared" si="3"/>
        <v>14.285714285714286</v>
      </c>
      <c r="M92" s="13"/>
      <c r="N92" s="13">
        <v>0.2</v>
      </c>
      <c r="O92" s="12"/>
      <c r="P92" s="12"/>
      <c r="Q92" s="12" t="e">
        <f t="shared" si="4"/>
        <v>#REF!</v>
      </c>
      <c r="R92" s="13"/>
      <c r="S92" s="12"/>
    </row>
    <row r="93" spans="2:19">
      <c r="B93" s="4" t="s">
        <v>454</v>
      </c>
      <c r="C93" s="10" t="s">
        <v>110</v>
      </c>
      <c r="D93" s="10" t="e">
        <v>#N/A</v>
      </c>
      <c r="E93" s="10" t="s">
        <v>454</v>
      </c>
      <c r="F93" s="11" t="s">
        <v>455</v>
      </c>
      <c r="G93" s="12">
        <v>250</v>
      </c>
      <c r="H93" s="12">
        <v>750</v>
      </c>
      <c r="I93" s="13">
        <v>3</v>
      </c>
      <c r="J93" s="13"/>
      <c r="K93" s="14">
        <v>3000</v>
      </c>
      <c r="L93" s="15">
        <f t="shared" si="3"/>
        <v>25</v>
      </c>
      <c r="M93" s="12"/>
      <c r="N93" s="13">
        <v>0.37</v>
      </c>
      <c r="O93" s="12"/>
      <c r="P93" s="12"/>
      <c r="Q93" s="12" t="e">
        <f t="shared" si="4"/>
        <v>#REF!</v>
      </c>
      <c r="R93" s="13"/>
      <c r="S93" s="12"/>
    </row>
    <row r="94" spans="2:19">
      <c r="B94" s="4" t="s">
        <v>457</v>
      </c>
      <c r="C94" s="10" t="s">
        <v>110</v>
      </c>
      <c r="D94" s="10" t="s">
        <v>50</v>
      </c>
      <c r="E94" s="10" t="s">
        <v>457</v>
      </c>
      <c r="F94" s="11" t="s">
        <v>458</v>
      </c>
      <c r="G94" s="12">
        <v>800</v>
      </c>
      <c r="H94" s="12">
        <v>2400</v>
      </c>
      <c r="I94" s="13">
        <v>3</v>
      </c>
      <c r="J94" s="13"/>
      <c r="K94" s="14">
        <v>2400</v>
      </c>
      <c r="L94" s="15">
        <f t="shared" si="3"/>
        <v>100</v>
      </c>
      <c r="M94" s="13"/>
      <c r="N94" s="16">
        <v>0.15</v>
      </c>
      <c r="O94" s="12"/>
      <c r="P94" s="12"/>
      <c r="Q94" s="12" t="e">
        <f t="shared" si="4"/>
        <v>#REF!</v>
      </c>
      <c r="R94" s="13"/>
      <c r="S94" s="12"/>
    </row>
    <row r="95" spans="2:19">
      <c r="B95" s="4" t="s">
        <v>461</v>
      </c>
      <c r="C95" s="10" t="s">
        <v>460</v>
      </c>
      <c r="D95" s="10" t="e">
        <v>#N/A</v>
      </c>
      <c r="E95" s="10" t="s">
        <v>461</v>
      </c>
      <c r="F95" s="11" t="s">
        <v>462</v>
      </c>
      <c r="G95" s="12">
        <v>600</v>
      </c>
      <c r="H95" s="12">
        <v>1800</v>
      </c>
      <c r="I95" s="13">
        <v>3</v>
      </c>
      <c r="J95" s="13"/>
      <c r="K95" s="14">
        <v>1800</v>
      </c>
      <c r="L95" s="15">
        <f t="shared" si="3"/>
        <v>100</v>
      </c>
      <c r="M95" s="13"/>
      <c r="N95" s="13">
        <v>0.35</v>
      </c>
      <c r="O95" s="12"/>
      <c r="P95" s="12"/>
      <c r="Q95" s="12" t="e">
        <f t="shared" si="4"/>
        <v>#REF!</v>
      </c>
      <c r="R95" s="13"/>
      <c r="S95" s="12"/>
    </row>
    <row r="96" spans="2:19">
      <c r="B96" s="4" t="s">
        <v>464</v>
      </c>
      <c r="C96" s="10" t="s">
        <v>460</v>
      </c>
      <c r="D96" s="10" t="e">
        <v>#N/A</v>
      </c>
      <c r="E96" s="10" t="s">
        <v>464</v>
      </c>
      <c r="F96" s="11" t="s">
        <v>465</v>
      </c>
      <c r="G96" s="12">
        <v>300</v>
      </c>
      <c r="H96" s="12">
        <v>300</v>
      </c>
      <c r="I96" s="13">
        <v>1</v>
      </c>
      <c r="J96" s="13"/>
      <c r="K96" s="14">
        <v>600</v>
      </c>
      <c r="L96" s="15">
        <f t="shared" si="3"/>
        <v>50</v>
      </c>
      <c r="M96" s="13"/>
      <c r="N96" s="13">
        <v>0.47</v>
      </c>
      <c r="O96" s="12"/>
      <c r="P96" s="12"/>
      <c r="Q96" s="12" t="e">
        <f t="shared" si="4"/>
        <v>#REF!</v>
      </c>
      <c r="R96" s="13"/>
      <c r="S96" s="12"/>
    </row>
    <row r="97" spans="2:19">
      <c r="B97" s="4" t="s">
        <v>467</v>
      </c>
      <c r="C97" s="10" t="s">
        <v>460</v>
      </c>
      <c r="D97" s="10" t="e">
        <v>#N/A</v>
      </c>
      <c r="E97" s="10" t="s">
        <v>467</v>
      </c>
      <c r="F97" s="11" t="s">
        <v>468</v>
      </c>
      <c r="G97" s="12">
        <v>800</v>
      </c>
      <c r="H97" s="12">
        <v>800</v>
      </c>
      <c r="I97" s="13">
        <v>1</v>
      </c>
      <c r="J97" s="13"/>
      <c r="K97" s="14">
        <v>1600</v>
      </c>
      <c r="L97" s="15">
        <f t="shared" si="3"/>
        <v>50</v>
      </c>
      <c r="M97" s="13"/>
      <c r="N97" s="13">
        <v>0.26</v>
      </c>
      <c r="O97" s="12"/>
      <c r="P97" s="12"/>
      <c r="Q97" s="12" t="e">
        <f t="shared" si="4"/>
        <v>#REF!</v>
      </c>
      <c r="R97" s="13"/>
      <c r="S97" s="12"/>
    </row>
    <row r="98" spans="2:19">
      <c r="B98" s="4" t="s">
        <v>470</v>
      </c>
      <c r="C98" s="10" t="s">
        <v>112</v>
      </c>
      <c r="D98" s="10" t="e">
        <v>#N/A</v>
      </c>
      <c r="E98" s="10" t="s">
        <v>470</v>
      </c>
      <c r="F98" s="11" t="s">
        <v>471</v>
      </c>
      <c r="G98" s="12">
        <v>600</v>
      </c>
      <c r="H98" s="12">
        <v>2400</v>
      </c>
      <c r="I98" s="13">
        <v>4</v>
      </c>
      <c r="J98" s="13"/>
      <c r="K98" s="14">
        <v>15000</v>
      </c>
      <c r="L98" s="15">
        <f t="shared" si="3"/>
        <v>16</v>
      </c>
      <c r="M98" s="13"/>
      <c r="N98" s="13">
        <v>0.19</v>
      </c>
      <c r="O98" s="12"/>
      <c r="P98" s="12"/>
      <c r="Q98" s="12" t="e">
        <f t="shared" si="4"/>
        <v>#REF!</v>
      </c>
      <c r="R98" s="13"/>
      <c r="S98" s="12"/>
    </row>
    <row r="99" spans="2:19">
      <c r="B99" s="4" t="s">
        <v>473</v>
      </c>
      <c r="C99" s="10" t="s">
        <v>112</v>
      </c>
      <c r="D99" s="10" t="e">
        <v>#N/A</v>
      </c>
      <c r="E99" s="10" t="s">
        <v>473</v>
      </c>
      <c r="F99" s="11" t="s">
        <v>474</v>
      </c>
      <c r="G99" s="12">
        <v>250</v>
      </c>
      <c r="H99" s="12">
        <v>2250</v>
      </c>
      <c r="I99" s="13">
        <v>9</v>
      </c>
      <c r="J99" s="13"/>
      <c r="K99" s="14">
        <v>4000</v>
      </c>
      <c r="L99" s="15">
        <f t="shared" si="3"/>
        <v>56.25</v>
      </c>
      <c r="M99" s="13"/>
      <c r="N99" s="13">
        <v>0.35000000000000003</v>
      </c>
      <c r="O99" s="12"/>
      <c r="P99" s="12"/>
      <c r="Q99" s="12" t="e">
        <f t="shared" si="4"/>
        <v>#REF!</v>
      </c>
      <c r="R99" s="13"/>
      <c r="S99" s="12"/>
    </row>
    <row r="100" spans="2:19">
      <c r="B100" s="4" t="s">
        <v>476</v>
      </c>
      <c r="C100" s="10" t="s">
        <v>112</v>
      </c>
      <c r="D100" s="10" t="e">
        <v>#N/A</v>
      </c>
      <c r="E100" s="10" t="s">
        <v>476</v>
      </c>
      <c r="F100" s="11" t="s">
        <v>477</v>
      </c>
      <c r="G100" s="12">
        <v>800</v>
      </c>
      <c r="H100" s="12">
        <v>3200</v>
      </c>
      <c r="I100" s="13">
        <v>4</v>
      </c>
      <c r="J100" s="13"/>
      <c r="K100" s="14">
        <v>22400</v>
      </c>
      <c r="L100" s="15">
        <f t="shared" si="3"/>
        <v>14.285714285714286</v>
      </c>
      <c r="M100" s="13"/>
      <c r="N100" s="13">
        <v>0.14000000000000001</v>
      </c>
      <c r="O100" s="12"/>
      <c r="P100" s="12"/>
      <c r="Q100" s="12" t="e">
        <f t="shared" si="4"/>
        <v>#REF!</v>
      </c>
      <c r="R100" s="13"/>
      <c r="S100" s="12"/>
    </row>
    <row r="101" spans="2:19">
      <c r="B101" s="4" t="s">
        <v>480</v>
      </c>
      <c r="C101" s="10" t="s">
        <v>479</v>
      </c>
      <c r="D101" s="10" t="e">
        <v>#N/A</v>
      </c>
      <c r="E101" s="10" t="s">
        <v>480</v>
      </c>
      <c r="F101" s="11" t="s">
        <v>481</v>
      </c>
      <c r="G101" s="12">
        <v>600</v>
      </c>
      <c r="H101" s="12">
        <v>1200</v>
      </c>
      <c r="I101" s="13">
        <v>2</v>
      </c>
      <c r="J101" s="13"/>
      <c r="K101" s="14">
        <v>3000</v>
      </c>
      <c r="L101" s="15">
        <f t="shared" si="3"/>
        <v>40</v>
      </c>
      <c r="M101" s="13"/>
      <c r="N101" s="13">
        <v>0.3</v>
      </c>
      <c r="O101" s="12"/>
      <c r="P101" s="12"/>
      <c r="Q101" s="12" t="e">
        <f t="shared" ref="Q101:Q132" si="5">VLOOKUP(B101,frig,7,0)</f>
        <v>#REF!</v>
      </c>
      <c r="R101" s="13"/>
      <c r="S101" s="12"/>
    </row>
    <row r="102" spans="2:19">
      <c r="B102" s="4" t="s">
        <v>483</v>
      </c>
      <c r="C102" s="10" t="s">
        <v>479</v>
      </c>
      <c r="D102" s="10" t="e">
        <v>#N/A</v>
      </c>
      <c r="E102" s="10" t="s">
        <v>483</v>
      </c>
      <c r="F102" s="11" t="s">
        <v>484</v>
      </c>
      <c r="G102" s="12">
        <v>300</v>
      </c>
      <c r="H102" s="12">
        <v>600</v>
      </c>
      <c r="I102" s="13">
        <v>2</v>
      </c>
      <c r="J102" s="13"/>
      <c r="K102" s="14">
        <v>1200</v>
      </c>
      <c r="L102" s="15">
        <f t="shared" si="3"/>
        <v>50</v>
      </c>
      <c r="M102" s="13"/>
      <c r="N102" s="13">
        <v>0.44</v>
      </c>
      <c r="O102" s="12"/>
      <c r="P102" s="12"/>
      <c r="Q102" s="12" t="e">
        <f t="shared" si="5"/>
        <v>#REF!</v>
      </c>
      <c r="R102" s="13"/>
      <c r="S102" s="12"/>
    </row>
    <row r="103" spans="2:19">
      <c r="B103" s="4" t="s">
        <v>486</v>
      </c>
      <c r="C103" s="10" t="s">
        <v>479</v>
      </c>
      <c r="D103" s="10" t="e">
        <v>#N/A</v>
      </c>
      <c r="E103" s="10" t="s">
        <v>486</v>
      </c>
      <c r="F103" s="11" t="s">
        <v>487</v>
      </c>
      <c r="G103" s="12">
        <v>800</v>
      </c>
      <c r="H103" s="12">
        <v>1500</v>
      </c>
      <c r="I103" s="17">
        <v>1.875</v>
      </c>
      <c r="J103" s="17"/>
      <c r="K103" s="14">
        <v>4000</v>
      </c>
      <c r="L103" s="15">
        <f t="shared" si="3"/>
        <v>37.5</v>
      </c>
      <c r="M103" s="13"/>
      <c r="N103" s="13">
        <v>0.23</v>
      </c>
      <c r="O103" s="12"/>
      <c r="P103" s="12"/>
      <c r="Q103" s="12" t="e">
        <f t="shared" si="5"/>
        <v>#REF!</v>
      </c>
      <c r="R103" s="13"/>
      <c r="S103" s="12"/>
    </row>
    <row r="104" spans="2:19">
      <c r="B104" s="4" t="s">
        <v>490</v>
      </c>
      <c r="C104" s="10" t="s">
        <v>489</v>
      </c>
      <c r="D104" s="10" t="e">
        <v>#N/A</v>
      </c>
      <c r="E104" s="10" t="s">
        <v>490</v>
      </c>
      <c r="F104" s="11" t="s">
        <v>491</v>
      </c>
      <c r="G104" s="12">
        <v>600</v>
      </c>
      <c r="H104" s="12">
        <v>2400</v>
      </c>
      <c r="I104" s="13">
        <v>4</v>
      </c>
      <c r="J104" s="13"/>
      <c r="K104" s="14">
        <v>3000</v>
      </c>
      <c r="L104" s="15">
        <f t="shared" si="3"/>
        <v>80</v>
      </c>
      <c r="M104" s="13"/>
      <c r="N104" s="13">
        <v>0.38</v>
      </c>
      <c r="O104" s="12"/>
      <c r="P104" s="12"/>
      <c r="Q104" s="12" t="e">
        <f t="shared" si="5"/>
        <v>#REF!</v>
      </c>
      <c r="R104" s="13"/>
      <c r="S104" s="12"/>
    </row>
    <row r="105" spans="2:19">
      <c r="B105" s="4" t="s">
        <v>493</v>
      </c>
      <c r="C105" s="10" t="s">
        <v>489</v>
      </c>
      <c r="D105" s="10" t="e">
        <v>#N/A</v>
      </c>
      <c r="E105" s="10" t="s">
        <v>493</v>
      </c>
      <c r="F105" s="11" t="s">
        <v>494</v>
      </c>
      <c r="G105" s="12">
        <v>300</v>
      </c>
      <c r="H105" s="12">
        <v>600</v>
      </c>
      <c r="I105" s="13">
        <v>2</v>
      </c>
      <c r="J105" s="13"/>
      <c r="K105" s="14">
        <v>600</v>
      </c>
      <c r="L105" s="15">
        <f t="shared" si="3"/>
        <v>100</v>
      </c>
      <c r="M105" s="13"/>
      <c r="N105" s="13">
        <v>0.51</v>
      </c>
      <c r="O105" s="12"/>
      <c r="P105" s="12"/>
      <c r="Q105" s="12" t="e">
        <f t="shared" si="5"/>
        <v>#REF!</v>
      </c>
      <c r="R105" s="13"/>
      <c r="S105" s="12"/>
    </row>
    <row r="106" spans="2:19">
      <c r="B106" s="4" t="s">
        <v>496</v>
      </c>
      <c r="C106" s="10" t="s">
        <v>489</v>
      </c>
      <c r="D106" s="10" t="e">
        <v>#N/A</v>
      </c>
      <c r="E106" s="10" t="s">
        <v>496</v>
      </c>
      <c r="F106" s="11" t="s">
        <v>497</v>
      </c>
      <c r="G106" s="12">
        <v>900</v>
      </c>
      <c r="H106" s="12">
        <v>2500</v>
      </c>
      <c r="I106" s="17">
        <v>2.7777777777777777</v>
      </c>
      <c r="J106" s="17"/>
      <c r="K106" s="14">
        <v>3600</v>
      </c>
      <c r="L106" s="15">
        <f t="shared" si="3"/>
        <v>69.444444444444443</v>
      </c>
      <c r="M106" s="13"/>
      <c r="N106" s="13">
        <v>0.3</v>
      </c>
      <c r="O106" s="12"/>
      <c r="P106" s="12"/>
      <c r="Q106" s="12" t="e">
        <f t="shared" si="5"/>
        <v>#REF!</v>
      </c>
      <c r="R106" s="13"/>
      <c r="S106" s="12"/>
    </row>
    <row r="107" spans="2:19">
      <c r="B107" s="4" t="s">
        <v>500</v>
      </c>
      <c r="C107" s="10" t="s">
        <v>499</v>
      </c>
      <c r="D107" s="10" t="e">
        <v>#N/A</v>
      </c>
      <c r="E107" s="10" t="s">
        <v>500</v>
      </c>
      <c r="F107" s="11" t="s">
        <v>501</v>
      </c>
      <c r="G107" s="12">
        <v>600</v>
      </c>
      <c r="H107" s="12">
        <v>2400</v>
      </c>
      <c r="I107" s="13">
        <v>4</v>
      </c>
      <c r="J107" s="13"/>
      <c r="K107" s="14">
        <v>3000</v>
      </c>
      <c r="L107" s="15">
        <f t="shared" si="3"/>
        <v>80</v>
      </c>
      <c r="M107" s="13"/>
      <c r="N107" s="13">
        <v>0.39</v>
      </c>
      <c r="O107" s="12"/>
      <c r="P107" s="12"/>
      <c r="Q107" s="12" t="e">
        <f t="shared" si="5"/>
        <v>#REF!</v>
      </c>
      <c r="R107" s="13"/>
      <c r="S107" s="12"/>
    </row>
    <row r="108" spans="2:19">
      <c r="B108" s="4" t="s">
        <v>503</v>
      </c>
      <c r="C108" s="10" t="s">
        <v>115</v>
      </c>
      <c r="D108" s="10" t="e">
        <v>#N/A</v>
      </c>
      <c r="E108" s="10" t="s">
        <v>503</v>
      </c>
      <c r="F108" s="11" t="s">
        <v>504</v>
      </c>
      <c r="G108" s="12">
        <v>500</v>
      </c>
      <c r="H108" s="12">
        <v>6000</v>
      </c>
      <c r="I108" s="13">
        <v>12</v>
      </c>
      <c r="J108" s="13"/>
      <c r="K108" s="14">
        <v>16500</v>
      </c>
      <c r="L108" s="15">
        <f t="shared" si="3"/>
        <v>36.363636363636367</v>
      </c>
      <c r="M108" s="12"/>
      <c r="N108" s="13">
        <v>0.31</v>
      </c>
      <c r="O108" s="12"/>
      <c r="P108" s="12"/>
      <c r="Q108" s="12" t="e">
        <f t="shared" si="5"/>
        <v>#REF!</v>
      </c>
      <c r="R108" s="13"/>
      <c r="S108" s="12"/>
    </row>
    <row r="109" spans="2:19">
      <c r="B109" s="4" t="s">
        <v>506</v>
      </c>
      <c r="C109" s="10" t="s">
        <v>115</v>
      </c>
      <c r="D109" s="10" t="s">
        <v>43</v>
      </c>
      <c r="E109" s="10" t="s">
        <v>506</v>
      </c>
      <c r="F109" s="11" t="s">
        <v>507</v>
      </c>
      <c r="G109" s="12">
        <v>250</v>
      </c>
      <c r="H109" s="12">
        <v>750</v>
      </c>
      <c r="I109" s="13">
        <v>3</v>
      </c>
      <c r="J109" s="13"/>
      <c r="K109" s="14">
        <v>750</v>
      </c>
      <c r="L109" s="15">
        <f t="shared" si="3"/>
        <v>100</v>
      </c>
      <c r="M109" s="13"/>
      <c r="N109" s="16">
        <v>0.44</v>
      </c>
      <c r="O109" s="12"/>
      <c r="P109" s="12"/>
      <c r="Q109" s="12" t="e">
        <f t="shared" si="5"/>
        <v>#REF!</v>
      </c>
      <c r="R109" s="13"/>
      <c r="S109" s="12"/>
    </row>
    <row r="110" spans="2:19">
      <c r="B110" s="4" t="s">
        <v>509</v>
      </c>
      <c r="C110" s="10" t="s">
        <v>118</v>
      </c>
      <c r="D110" s="10" t="e">
        <v>#N/A</v>
      </c>
      <c r="E110" s="10" t="s">
        <v>509</v>
      </c>
      <c r="F110" s="11" t="s">
        <v>510</v>
      </c>
      <c r="G110" s="12">
        <v>500</v>
      </c>
      <c r="H110" s="12">
        <v>5500</v>
      </c>
      <c r="I110" s="13">
        <v>11</v>
      </c>
      <c r="J110" s="13"/>
      <c r="K110" s="14">
        <v>33500</v>
      </c>
      <c r="L110" s="15">
        <f t="shared" si="3"/>
        <v>16.417910447761194</v>
      </c>
      <c r="M110" s="12"/>
      <c r="N110" s="13">
        <v>0.28000000000000003</v>
      </c>
      <c r="O110" s="12"/>
      <c r="P110" s="12"/>
      <c r="Q110" s="12" t="e">
        <f t="shared" si="5"/>
        <v>#REF!</v>
      </c>
      <c r="R110" s="13"/>
      <c r="S110" s="12"/>
    </row>
    <row r="111" spans="2:19">
      <c r="B111" s="4" t="s">
        <v>512</v>
      </c>
      <c r="C111" s="10" t="s">
        <v>118</v>
      </c>
      <c r="D111" s="10" t="e">
        <v>#N/A</v>
      </c>
      <c r="E111" s="10" t="s">
        <v>512</v>
      </c>
      <c r="F111" s="11" t="s">
        <v>513</v>
      </c>
      <c r="G111" s="12">
        <v>250</v>
      </c>
      <c r="H111" s="12">
        <v>1250</v>
      </c>
      <c r="I111" s="13">
        <v>5</v>
      </c>
      <c r="J111" s="13"/>
      <c r="K111" s="14">
        <v>5750</v>
      </c>
      <c r="L111" s="15">
        <f t="shared" si="3"/>
        <v>21.739130434782609</v>
      </c>
      <c r="M111" s="12"/>
      <c r="N111" s="13">
        <v>0.41000000000000003</v>
      </c>
      <c r="O111" s="12"/>
      <c r="P111" s="12"/>
      <c r="Q111" s="12" t="e">
        <f t="shared" si="5"/>
        <v>#REF!</v>
      </c>
      <c r="R111" s="13"/>
      <c r="S111" s="12"/>
    </row>
    <row r="112" spans="2:19">
      <c r="B112" s="4" t="s">
        <v>515</v>
      </c>
      <c r="C112" s="10" t="s">
        <v>118</v>
      </c>
      <c r="D112" s="10" t="e">
        <v>#N/A</v>
      </c>
      <c r="E112" s="10" t="s">
        <v>515</v>
      </c>
      <c r="F112" s="11" t="s">
        <v>516</v>
      </c>
      <c r="G112" s="12">
        <v>150</v>
      </c>
      <c r="H112" s="12">
        <v>600</v>
      </c>
      <c r="I112" s="13">
        <v>4</v>
      </c>
      <c r="J112" s="13"/>
      <c r="K112" s="14">
        <v>2550</v>
      </c>
      <c r="L112" s="15">
        <f t="shared" si="3"/>
        <v>23.529411764705884</v>
      </c>
      <c r="M112" s="12"/>
      <c r="N112" s="13">
        <v>0.51</v>
      </c>
      <c r="O112" s="12"/>
      <c r="P112" s="12"/>
      <c r="Q112" s="12" t="e">
        <f t="shared" si="5"/>
        <v>#REF!</v>
      </c>
      <c r="R112" s="13"/>
      <c r="S112" s="12"/>
    </row>
    <row r="113" spans="2:19">
      <c r="B113" s="4" t="s">
        <v>518</v>
      </c>
      <c r="C113" s="10" t="s">
        <v>118</v>
      </c>
      <c r="D113" s="10" t="e">
        <v>#N/A</v>
      </c>
      <c r="E113" s="10" t="s">
        <v>518</v>
      </c>
      <c r="F113" s="11" t="s">
        <v>519</v>
      </c>
      <c r="G113" s="12">
        <v>800</v>
      </c>
      <c r="H113" s="12">
        <v>2400</v>
      </c>
      <c r="I113" s="13">
        <v>3</v>
      </c>
      <c r="J113" s="13"/>
      <c r="K113" s="14">
        <v>12800</v>
      </c>
      <c r="L113" s="15">
        <f t="shared" si="3"/>
        <v>18.75</v>
      </c>
      <c r="M113" s="12"/>
      <c r="N113" s="13">
        <v>0.23</v>
      </c>
      <c r="O113" s="12"/>
      <c r="P113" s="12"/>
      <c r="Q113" s="12" t="e">
        <f t="shared" si="5"/>
        <v>#REF!</v>
      </c>
      <c r="R113" s="13"/>
      <c r="S113" s="12"/>
    </row>
    <row r="114" spans="2:19">
      <c r="B114" s="4" t="s">
        <v>522</v>
      </c>
      <c r="C114" s="10" t="s">
        <v>521</v>
      </c>
      <c r="D114" s="10" t="e">
        <v>#N/A</v>
      </c>
      <c r="E114" s="10" t="s">
        <v>522</v>
      </c>
      <c r="F114" s="11" t="s">
        <v>523</v>
      </c>
      <c r="G114" s="12">
        <v>500</v>
      </c>
      <c r="H114" s="12">
        <v>1000</v>
      </c>
      <c r="I114" s="13">
        <v>2</v>
      </c>
      <c r="J114" s="13"/>
      <c r="K114" s="14">
        <v>2000</v>
      </c>
      <c r="L114" s="15">
        <f t="shared" si="3"/>
        <v>50</v>
      </c>
      <c r="M114" s="13"/>
      <c r="N114" s="13">
        <v>0.29000000000000004</v>
      </c>
      <c r="O114" s="12"/>
      <c r="P114" s="12"/>
      <c r="Q114" s="12" t="e">
        <f t="shared" si="5"/>
        <v>#REF!</v>
      </c>
      <c r="R114" s="13"/>
      <c r="S114" s="12"/>
    </row>
    <row r="115" spans="2:19">
      <c r="B115" s="4" t="s">
        <v>525</v>
      </c>
      <c r="C115" s="10" t="s">
        <v>521</v>
      </c>
      <c r="D115" s="10" t="e">
        <v>#N/A</v>
      </c>
      <c r="E115" s="10" t="s">
        <v>525</v>
      </c>
      <c r="F115" s="11" t="s">
        <v>526</v>
      </c>
      <c r="G115" s="12">
        <v>700</v>
      </c>
      <c r="H115" s="12">
        <v>2100</v>
      </c>
      <c r="I115" s="13">
        <v>3</v>
      </c>
      <c r="J115" s="13"/>
      <c r="K115" s="14">
        <v>2100</v>
      </c>
      <c r="L115" s="15">
        <f t="shared" si="3"/>
        <v>100</v>
      </c>
      <c r="M115" s="13"/>
      <c r="N115" s="13">
        <v>0.25</v>
      </c>
      <c r="O115" s="12"/>
      <c r="P115" s="12"/>
      <c r="Q115" s="12" t="e">
        <f t="shared" si="5"/>
        <v>#REF!</v>
      </c>
      <c r="R115" s="13"/>
      <c r="S115" s="12"/>
    </row>
    <row r="116" spans="2:19">
      <c r="B116" s="4" t="s">
        <v>528</v>
      </c>
      <c r="C116" s="10" t="s">
        <v>120</v>
      </c>
      <c r="D116" s="10" t="e">
        <v>#N/A</v>
      </c>
      <c r="E116" s="10" t="s">
        <v>528</v>
      </c>
      <c r="F116" s="11" t="s">
        <v>529</v>
      </c>
      <c r="G116" s="12">
        <v>900</v>
      </c>
      <c r="H116" s="12">
        <v>1800</v>
      </c>
      <c r="I116" s="13">
        <v>2</v>
      </c>
      <c r="J116" s="13"/>
      <c r="K116" s="14">
        <v>9900</v>
      </c>
      <c r="L116" s="15">
        <f t="shared" si="3"/>
        <v>18.181818181818183</v>
      </c>
      <c r="M116" s="13"/>
      <c r="N116" s="13">
        <v>0.22</v>
      </c>
      <c r="O116" s="12"/>
      <c r="P116" s="12"/>
      <c r="Q116" s="12" t="e">
        <f t="shared" si="5"/>
        <v>#REF!</v>
      </c>
      <c r="R116" s="13"/>
      <c r="S116" s="12"/>
    </row>
    <row r="117" spans="2:19">
      <c r="B117" s="4" t="s">
        <v>532</v>
      </c>
      <c r="C117" s="10" t="s">
        <v>531</v>
      </c>
      <c r="D117" s="10" t="e">
        <v>#N/A</v>
      </c>
      <c r="E117" s="10" t="s">
        <v>532</v>
      </c>
      <c r="F117" s="11" t="s">
        <v>533</v>
      </c>
      <c r="G117" s="12">
        <v>500</v>
      </c>
      <c r="H117" s="12">
        <v>3000</v>
      </c>
      <c r="I117" s="13">
        <v>6</v>
      </c>
      <c r="J117" s="13"/>
      <c r="K117" s="14">
        <v>10000</v>
      </c>
      <c r="L117" s="15">
        <f t="shared" si="3"/>
        <v>30</v>
      </c>
      <c r="M117" s="12"/>
      <c r="N117" s="13">
        <v>0.27</v>
      </c>
      <c r="O117" s="12"/>
      <c r="P117" s="12"/>
      <c r="Q117" s="12" t="e">
        <f t="shared" si="5"/>
        <v>#REF!</v>
      </c>
      <c r="R117" s="13"/>
      <c r="S117" s="12"/>
    </row>
    <row r="118" spans="2:19">
      <c r="B118" s="4" t="s">
        <v>535</v>
      </c>
      <c r="C118" s="10" t="s">
        <v>123</v>
      </c>
      <c r="D118" s="10" t="e">
        <v>#N/A</v>
      </c>
      <c r="E118" s="10" t="s">
        <v>535</v>
      </c>
      <c r="F118" s="11" t="s">
        <v>536</v>
      </c>
      <c r="G118" s="12">
        <v>800</v>
      </c>
      <c r="H118" s="12">
        <v>3200</v>
      </c>
      <c r="I118" s="13">
        <v>4</v>
      </c>
      <c r="J118" s="13"/>
      <c r="K118" s="14">
        <v>11200</v>
      </c>
      <c r="L118" s="15">
        <f t="shared" si="3"/>
        <v>28.571428571428573</v>
      </c>
      <c r="M118" s="13"/>
      <c r="N118" s="13">
        <v>0.24000000000000002</v>
      </c>
      <c r="O118" s="12"/>
      <c r="P118" s="12"/>
      <c r="Q118" s="12" t="e">
        <f t="shared" si="5"/>
        <v>#REF!</v>
      </c>
      <c r="R118" s="13"/>
      <c r="S118" s="12"/>
    </row>
    <row r="119" spans="2:19">
      <c r="B119" s="4" t="s">
        <v>538</v>
      </c>
      <c r="C119" s="10" t="s">
        <v>123</v>
      </c>
      <c r="D119" s="10" t="e">
        <v>#N/A</v>
      </c>
      <c r="E119" s="10" t="s">
        <v>538</v>
      </c>
      <c r="F119" s="11" t="s">
        <v>539</v>
      </c>
      <c r="G119" s="12">
        <v>300</v>
      </c>
      <c r="H119" s="12">
        <v>1200</v>
      </c>
      <c r="I119" s="13">
        <v>4</v>
      </c>
      <c r="J119" s="13"/>
      <c r="K119" s="14">
        <v>3300</v>
      </c>
      <c r="L119" s="15">
        <f t="shared" si="3"/>
        <v>36.363636363636367</v>
      </c>
      <c r="M119" s="13"/>
      <c r="N119" s="13">
        <v>0.41000000000000003</v>
      </c>
      <c r="O119" s="12"/>
      <c r="P119" s="12"/>
      <c r="Q119" s="12" t="e">
        <f t="shared" si="5"/>
        <v>#REF!</v>
      </c>
      <c r="R119" s="13"/>
      <c r="S119" s="12"/>
    </row>
    <row r="120" spans="2:19">
      <c r="B120" s="4" t="s">
        <v>542</v>
      </c>
      <c r="C120" s="10" t="s">
        <v>541</v>
      </c>
      <c r="D120" s="10" t="e">
        <v>#N/A</v>
      </c>
      <c r="E120" s="10" t="s">
        <v>542</v>
      </c>
      <c r="F120" s="11" t="s">
        <v>543</v>
      </c>
      <c r="G120" s="12">
        <v>800</v>
      </c>
      <c r="H120" s="12">
        <v>1600</v>
      </c>
      <c r="I120" s="13">
        <v>2</v>
      </c>
      <c r="J120" s="13"/>
      <c r="K120" s="14">
        <v>23200</v>
      </c>
      <c r="L120" s="15">
        <f t="shared" si="3"/>
        <v>6.8965517241379306</v>
      </c>
      <c r="M120" s="12"/>
      <c r="N120" s="13">
        <v>0.35</v>
      </c>
      <c r="O120" s="12"/>
      <c r="P120" s="12"/>
      <c r="Q120" s="12" t="e">
        <f t="shared" si="5"/>
        <v>#REF!</v>
      </c>
      <c r="R120" s="13"/>
      <c r="S120" s="12"/>
    </row>
    <row r="121" spans="2:19">
      <c r="B121" s="4" t="s">
        <v>546</v>
      </c>
      <c r="C121" s="10" t="s">
        <v>545</v>
      </c>
      <c r="D121" s="10" t="e">
        <v>#N/A</v>
      </c>
      <c r="E121" s="10" t="s">
        <v>546</v>
      </c>
      <c r="F121" s="11" t="s">
        <v>547</v>
      </c>
      <c r="G121" s="12">
        <v>500</v>
      </c>
      <c r="H121" s="12">
        <v>3000</v>
      </c>
      <c r="I121" s="13">
        <v>6</v>
      </c>
      <c r="J121" s="13"/>
      <c r="K121" s="14">
        <v>3000</v>
      </c>
      <c r="L121" s="15">
        <f t="shared" si="3"/>
        <v>100</v>
      </c>
      <c r="M121" s="13"/>
      <c r="N121" s="13">
        <v>0.3</v>
      </c>
      <c r="O121" s="12"/>
      <c r="P121" s="12"/>
      <c r="Q121" s="12" t="e">
        <f t="shared" si="5"/>
        <v>#REF!</v>
      </c>
      <c r="R121" s="13"/>
      <c r="S121" s="12"/>
    </row>
    <row r="122" spans="2:19">
      <c r="B122" s="4" t="s">
        <v>549</v>
      </c>
      <c r="C122" s="10" t="s">
        <v>545</v>
      </c>
      <c r="D122" s="10" t="e">
        <v>#N/A</v>
      </c>
      <c r="E122" s="10" t="s">
        <v>549</v>
      </c>
      <c r="F122" s="11" t="s">
        <v>550</v>
      </c>
      <c r="G122" s="12">
        <v>300</v>
      </c>
      <c r="H122" s="12">
        <v>300</v>
      </c>
      <c r="I122" s="13">
        <v>1</v>
      </c>
      <c r="J122" s="13"/>
      <c r="K122" s="14">
        <v>600</v>
      </c>
      <c r="L122" s="15">
        <f t="shared" si="3"/>
        <v>50</v>
      </c>
      <c r="M122" s="13"/>
      <c r="N122" s="13">
        <v>0.44</v>
      </c>
      <c r="O122" s="12"/>
      <c r="P122" s="12"/>
      <c r="Q122" s="12" t="e">
        <f t="shared" si="5"/>
        <v>#REF!</v>
      </c>
      <c r="R122" s="13"/>
      <c r="S122" s="12"/>
    </row>
    <row r="123" spans="2:19">
      <c r="B123" s="4" t="s">
        <v>552</v>
      </c>
      <c r="C123" s="10" t="s">
        <v>545</v>
      </c>
      <c r="D123" s="10" t="e">
        <v>#N/A</v>
      </c>
      <c r="E123" s="10" t="s">
        <v>552</v>
      </c>
      <c r="F123" s="11" t="s">
        <v>553</v>
      </c>
      <c r="G123" s="12">
        <v>800</v>
      </c>
      <c r="H123" s="12">
        <v>3200</v>
      </c>
      <c r="I123" s="13">
        <v>4</v>
      </c>
      <c r="J123" s="13"/>
      <c r="K123" s="14">
        <v>3200</v>
      </c>
      <c r="L123" s="15">
        <f t="shared" si="3"/>
        <v>100</v>
      </c>
      <c r="M123" s="13"/>
      <c r="N123" s="13">
        <v>0.23</v>
      </c>
      <c r="O123" s="12"/>
      <c r="P123" s="12"/>
      <c r="Q123" s="12" t="e">
        <f t="shared" si="5"/>
        <v>#REF!</v>
      </c>
      <c r="R123" s="13"/>
      <c r="S123" s="12"/>
    </row>
    <row r="124" spans="2:19">
      <c r="B124" s="4" t="s">
        <v>555</v>
      </c>
      <c r="C124" s="10" t="s">
        <v>125</v>
      </c>
      <c r="D124" s="10" t="e">
        <v>#N/A</v>
      </c>
      <c r="E124" s="10" t="s">
        <v>555</v>
      </c>
      <c r="F124" s="11" t="s">
        <v>556</v>
      </c>
      <c r="G124" s="12">
        <v>600</v>
      </c>
      <c r="H124" s="12">
        <v>1200</v>
      </c>
      <c r="I124" s="13">
        <v>2</v>
      </c>
      <c r="J124" s="13"/>
      <c r="K124" s="14">
        <v>5400</v>
      </c>
      <c r="L124" s="15">
        <f t="shared" si="3"/>
        <v>22.222222222222221</v>
      </c>
      <c r="M124" s="13"/>
      <c r="N124" s="13">
        <v>0.35000000000000003</v>
      </c>
      <c r="O124" s="12"/>
      <c r="P124" s="12"/>
      <c r="Q124" s="12" t="e">
        <f t="shared" si="5"/>
        <v>#REF!</v>
      </c>
      <c r="R124" s="13"/>
      <c r="S124" s="12"/>
    </row>
    <row r="125" spans="2:19">
      <c r="B125" s="4" t="s">
        <v>558</v>
      </c>
      <c r="C125" s="10" t="s">
        <v>129</v>
      </c>
      <c r="D125" s="10" t="s">
        <v>41</v>
      </c>
      <c r="E125" s="10" t="s">
        <v>558</v>
      </c>
      <c r="F125" s="11" t="s">
        <v>559</v>
      </c>
      <c r="G125" s="12">
        <v>600</v>
      </c>
      <c r="H125" s="12">
        <v>3600</v>
      </c>
      <c r="I125" s="13">
        <v>6</v>
      </c>
      <c r="J125" s="13"/>
      <c r="K125" s="14">
        <v>7200</v>
      </c>
      <c r="L125" s="15">
        <f t="shared" si="3"/>
        <v>50</v>
      </c>
      <c r="M125" s="13"/>
      <c r="N125" s="16">
        <v>0.21</v>
      </c>
      <c r="O125" s="12"/>
      <c r="P125" s="12"/>
      <c r="Q125" s="12" t="e">
        <f t="shared" si="5"/>
        <v>#REF!</v>
      </c>
      <c r="R125" s="13"/>
      <c r="S125" s="12"/>
    </row>
    <row r="126" spans="2:19">
      <c r="B126" s="4" t="s">
        <v>561</v>
      </c>
      <c r="C126" s="10" t="s">
        <v>129</v>
      </c>
      <c r="D126" s="10" t="e">
        <v>#N/A</v>
      </c>
      <c r="E126" s="10" t="s">
        <v>561</v>
      </c>
      <c r="F126" s="11" t="s">
        <v>562</v>
      </c>
      <c r="G126" s="12">
        <v>800</v>
      </c>
      <c r="H126" s="12">
        <v>4000</v>
      </c>
      <c r="I126" s="13">
        <v>5</v>
      </c>
      <c r="J126" s="13"/>
      <c r="K126" s="14">
        <v>26400</v>
      </c>
      <c r="L126" s="15">
        <f t="shared" si="3"/>
        <v>15.151515151515152</v>
      </c>
      <c r="M126" s="13"/>
      <c r="N126" s="13">
        <v>0.14000000000000001</v>
      </c>
      <c r="O126" s="12"/>
      <c r="P126" s="12"/>
      <c r="Q126" s="12" t="e">
        <f t="shared" si="5"/>
        <v>#REF!</v>
      </c>
      <c r="R126" s="13"/>
      <c r="S126" s="12"/>
    </row>
    <row r="127" spans="2:19">
      <c r="B127" s="4" t="s">
        <v>565</v>
      </c>
      <c r="C127" s="10" t="s">
        <v>564</v>
      </c>
      <c r="D127" s="10" t="e">
        <v>#N/A</v>
      </c>
      <c r="E127" s="10" t="s">
        <v>565</v>
      </c>
      <c r="F127" s="11" t="s">
        <v>566</v>
      </c>
      <c r="G127" s="12">
        <v>600</v>
      </c>
      <c r="H127" s="12">
        <v>2400</v>
      </c>
      <c r="I127" s="13">
        <v>4</v>
      </c>
      <c r="J127" s="13"/>
      <c r="K127" s="14">
        <v>10000</v>
      </c>
      <c r="L127" s="15">
        <f t="shared" si="3"/>
        <v>24</v>
      </c>
      <c r="M127" s="13"/>
      <c r="N127" s="13">
        <v>0.33</v>
      </c>
      <c r="O127" s="12"/>
      <c r="P127" s="12"/>
      <c r="Q127" s="12" t="e">
        <f t="shared" si="5"/>
        <v>#REF!</v>
      </c>
      <c r="R127" s="13"/>
      <c r="S127" s="12"/>
    </row>
    <row r="128" spans="2:19">
      <c r="B128" s="4" t="s">
        <v>569</v>
      </c>
      <c r="C128" s="10" t="s">
        <v>568</v>
      </c>
      <c r="D128" s="10" t="e">
        <v>#N/A</v>
      </c>
      <c r="E128" s="10" t="s">
        <v>569</v>
      </c>
      <c r="F128" s="11" t="s">
        <v>570</v>
      </c>
      <c r="G128" s="19" t="s">
        <v>571</v>
      </c>
      <c r="H128" s="12">
        <v>2000</v>
      </c>
      <c r="I128" s="20">
        <v>3</v>
      </c>
      <c r="J128" s="20"/>
      <c r="K128" s="14">
        <v>3200</v>
      </c>
      <c r="L128" s="15">
        <f t="shared" si="3"/>
        <v>62.5</v>
      </c>
      <c r="M128" s="13"/>
      <c r="N128" s="13">
        <v>0.3</v>
      </c>
      <c r="O128" s="12"/>
      <c r="P128" s="12"/>
      <c r="Q128" s="12" t="e">
        <f t="shared" si="5"/>
        <v>#REF!</v>
      </c>
      <c r="R128" s="13"/>
      <c r="S128" s="12"/>
    </row>
    <row r="129" spans="2:19">
      <c r="B129" s="4" t="s">
        <v>573</v>
      </c>
      <c r="C129" s="10" t="s">
        <v>568</v>
      </c>
      <c r="D129" s="10" t="e">
        <v>#N/A</v>
      </c>
      <c r="E129" s="10" t="s">
        <v>573</v>
      </c>
      <c r="F129" s="11" t="s">
        <v>574</v>
      </c>
      <c r="G129" s="12">
        <v>300</v>
      </c>
      <c r="H129" s="12">
        <v>300</v>
      </c>
      <c r="I129" s="13">
        <v>1</v>
      </c>
      <c r="J129" s="13"/>
      <c r="K129" s="14">
        <v>900</v>
      </c>
      <c r="L129" s="15">
        <f t="shared" si="3"/>
        <v>33.333333333333336</v>
      </c>
      <c r="M129" s="13"/>
      <c r="N129" s="13">
        <v>0.44</v>
      </c>
      <c r="O129" s="12"/>
      <c r="P129" s="12"/>
      <c r="Q129" s="12" t="e">
        <f t="shared" si="5"/>
        <v>#REF!</v>
      </c>
      <c r="R129" s="13"/>
      <c r="S129" s="12"/>
    </row>
    <row r="130" spans="2:19">
      <c r="B130" s="4" t="s">
        <v>577</v>
      </c>
      <c r="C130" s="10" t="s">
        <v>576</v>
      </c>
      <c r="D130" s="10" t="e">
        <v>#N/A</v>
      </c>
      <c r="E130" s="10" t="s">
        <v>577</v>
      </c>
      <c r="F130" s="11" t="s">
        <v>578</v>
      </c>
      <c r="G130" s="12">
        <v>600</v>
      </c>
      <c r="H130" s="12">
        <v>1200</v>
      </c>
      <c r="I130" s="13">
        <v>2</v>
      </c>
      <c r="J130" s="13"/>
      <c r="K130" s="14">
        <v>6600</v>
      </c>
      <c r="L130" s="15">
        <f t="shared" si="3"/>
        <v>18.181818181818183</v>
      </c>
      <c r="M130" s="13"/>
      <c r="N130" s="13">
        <v>0.22</v>
      </c>
      <c r="O130" s="12"/>
      <c r="P130" s="12"/>
      <c r="Q130" s="12" t="e">
        <f t="shared" si="5"/>
        <v>#REF!</v>
      </c>
      <c r="R130" s="13"/>
      <c r="S130" s="12"/>
    </row>
    <row r="131" spans="2:19">
      <c r="B131" s="4" t="s">
        <v>581</v>
      </c>
      <c r="C131" s="10" t="s">
        <v>580</v>
      </c>
      <c r="D131" s="10" t="e">
        <v>#N/A</v>
      </c>
      <c r="E131" s="10" t="s">
        <v>581</v>
      </c>
      <c r="F131" s="11" t="s">
        <v>582</v>
      </c>
      <c r="G131" s="12">
        <v>600</v>
      </c>
      <c r="H131" s="12">
        <v>1800</v>
      </c>
      <c r="I131" s="13">
        <v>3</v>
      </c>
      <c r="J131" s="13"/>
      <c r="K131" s="14">
        <v>4800</v>
      </c>
      <c r="L131" s="15">
        <f t="shared" si="3"/>
        <v>37.5</v>
      </c>
      <c r="M131" s="13"/>
      <c r="N131" s="13">
        <v>0.35000000000000003</v>
      </c>
      <c r="O131" s="12"/>
      <c r="P131" s="12"/>
      <c r="Q131" s="12" t="e">
        <f t="shared" si="5"/>
        <v>#REF!</v>
      </c>
      <c r="R131" s="13"/>
      <c r="S131" s="12"/>
    </row>
    <row r="132" spans="2:19">
      <c r="B132" s="4" t="s">
        <v>584</v>
      </c>
      <c r="C132" s="10" t="s">
        <v>580</v>
      </c>
      <c r="D132" s="10" t="e">
        <v>#N/A</v>
      </c>
      <c r="E132" s="10" t="s">
        <v>584</v>
      </c>
      <c r="F132" s="11" t="s">
        <v>585</v>
      </c>
      <c r="G132" s="12">
        <v>900</v>
      </c>
      <c r="H132" s="12">
        <v>1500</v>
      </c>
      <c r="I132" s="17">
        <v>1.6666666666666667</v>
      </c>
      <c r="J132" s="17"/>
      <c r="K132" s="14">
        <v>4500</v>
      </c>
      <c r="L132" s="15">
        <f t="shared" si="3"/>
        <v>33.333333333333336</v>
      </c>
      <c r="M132" s="13"/>
      <c r="N132" s="13">
        <v>0.26</v>
      </c>
      <c r="O132" s="12"/>
      <c r="P132" s="12"/>
      <c r="Q132" s="12" t="e">
        <f t="shared" si="5"/>
        <v>#REF!</v>
      </c>
      <c r="R132" s="13"/>
      <c r="S132" s="12"/>
    </row>
    <row r="133" spans="2:19">
      <c r="B133" s="4" t="s">
        <v>587</v>
      </c>
      <c r="C133" s="10" t="s">
        <v>131</v>
      </c>
      <c r="D133" s="10" t="e">
        <v>#N/A</v>
      </c>
      <c r="E133" s="10" t="s">
        <v>587</v>
      </c>
      <c r="F133" s="11" t="s">
        <v>588</v>
      </c>
      <c r="G133" s="12">
        <v>500</v>
      </c>
      <c r="H133" s="12">
        <v>1000</v>
      </c>
      <c r="I133" s="13">
        <v>2</v>
      </c>
      <c r="J133" s="13"/>
      <c r="K133" s="14">
        <v>2500</v>
      </c>
      <c r="L133" s="15">
        <f t="shared" ref="L133:L176" si="6">H133/(K133/100)</f>
        <v>40</v>
      </c>
      <c r="M133" s="13"/>
      <c r="N133" s="13">
        <v>0.29000000000000004</v>
      </c>
      <c r="O133" s="12"/>
      <c r="P133" s="12"/>
      <c r="Q133" s="12" t="e">
        <f t="shared" ref="Q133:Q164" si="7">VLOOKUP(B133,frig,7,0)</f>
        <v>#REF!</v>
      </c>
      <c r="R133" s="13"/>
      <c r="S133" s="12"/>
    </row>
    <row r="134" spans="2:19">
      <c r="B134" s="4" t="s">
        <v>590</v>
      </c>
      <c r="C134" s="10" t="s">
        <v>131</v>
      </c>
      <c r="D134" s="10" t="e">
        <v>#N/A</v>
      </c>
      <c r="E134" s="10" t="s">
        <v>590</v>
      </c>
      <c r="F134" s="11" t="s">
        <v>591</v>
      </c>
      <c r="G134" s="12">
        <v>700</v>
      </c>
      <c r="H134" s="12">
        <v>700</v>
      </c>
      <c r="I134" s="13">
        <v>1</v>
      </c>
      <c r="J134" s="13"/>
      <c r="K134" s="14">
        <v>700</v>
      </c>
      <c r="L134" s="15">
        <f t="shared" si="6"/>
        <v>100</v>
      </c>
      <c r="M134" s="13"/>
      <c r="N134" s="13">
        <v>0.25</v>
      </c>
      <c r="O134" s="12"/>
      <c r="P134" s="12"/>
      <c r="Q134" s="12" t="e">
        <f t="shared" si="7"/>
        <v>#REF!</v>
      </c>
      <c r="R134" s="13"/>
      <c r="S134" s="12"/>
    </row>
    <row r="135" spans="2:19">
      <c r="B135" s="4" t="s">
        <v>593</v>
      </c>
      <c r="C135" s="10" t="s">
        <v>133</v>
      </c>
      <c r="D135" s="10" t="s">
        <v>41</v>
      </c>
      <c r="E135" s="10" t="s">
        <v>593</v>
      </c>
      <c r="F135" s="11" t="s">
        <v>594</v>
      </c>
      <c r="G135" s="12">
        <v>600</v>
      </c>
      <c r="H135" s="12">
        <v>1800</v>
      </c>
      <c r="I135" s="13">
        <v>3</v>
      </c>
      <c r="J135" s="13"/>
      <c r="K135" s="14">
        <v>1800</v>
      </c>
      <c r="L135" s="15">
        <f t="shared" si="6"/>
        <v>100</v>
      </c>
      <c r="M135" s="13"/>
      <c r="N135" s="16">
        <v>0.3</v>
      </c>
      <c r="O135" s="12"/>
      <c r="P135" s="12"/>
      <c r="Q135" s="12" t="e">
        <f t="shared" si="7"/>
        <v>#REF!</v>
      </c>
      <c r="R135" s="13"/>
      <c r="S135" s="12"/>
    </row>
    <row r="136" spans="2:19">
      <c r="B136" s="4" t="s">
        <v>595</v>
      </c>
      <c r="C136" s="10" t="s">
        <v>133</v>
      </c>
      <c r="D136" s="10" t="e">
        <v>#N/A</v>
      </c>
      <c r="E136" s="10" t="s">
        <v>595</v>
      </c>
      <c r="F136" s="11" t="s">
        <v>596</v>
      </c>
      <c r="G136" s="12">
        <v>500</v>
      </c>
      <c r="H136" s="12">
        <v>500</v>
      </c>
      <c r="I136" s="13">
        <v>1</v>
      </c>
      <c r="J136" s="13"/>
      <c r="K136" s="14">
        <v>12000</v>
      </c>
      <c r="L136" s="15">
        <f t="shared" si="6"/>
        <v>4.166666666666667</v>
      </c>
      <c r="M136" s="12"/>
      <c r="N136" s="13">
        <v>0.29000000000000004</v>
      </c>
      <c r="O136" s="12"/>
      <c r="P136" s="12"/>
      <c r="Q136" s="12" t="e">
        <f t="shared" si="7"/>
        <v>#REF!</v>
      </c>
      <c r="R136" s="13"/>
      <c r="S136" s="12"/>
    </row>
    <row r="137" spans="2:19">
      <c r="B137" s="4" t="s">
        <v>598</v>
      </c>
      <c r="C137" s="10" t="s">
        <v>133</v>
      </c>
      <c r="D137" s="10" t="e">
        <v>#N/A</v>
      </c>
      <c r="E137" s="10" t="s">
        <v>598</v>
      </c>
      <c r="F137" s="11" t="s">
        <v>599</v>
      </c>
      <c r="G137" s="12">
        <v>300</v>
      </c>
      <c r="H137" s="12">
        <v>600</v>
      </c>
      <c r="I137" s="13">
        <v>2</v>
      </c>
      <c r="J137" s="13"/>
      <c r="K137" s="14">
        <v>2700</v>
      </c>
      <c r="L137" s="15">
        <f t="shared" si="6"/>
        <v>22.222222222222221</v>
      </c>
      <c r="M137" s="13"/>
      <c r="N137" s="13">
        <v>0.44</v>
      </c>
      <c r="O137" s="12"/>
      <c r="P137" s="12"/>
      <c r="Q137" s="12" t="e">
        <f t="shared" si="7"/>
        <v>#REF!</v>
      </c>
      <c r="R137" s="13"/>
      <c r="S137" s="12"/>
    </row>
    <row r="138" spans="2:19">
      <c r="B138" s="4" t="s">
        <v>601</v>
      </c>
      <c r="C138" s="10" t="s">
        <v>133</v>
      </c>
      <c r="D138" s="10" t="e">
        <v>#N/A</v>
      </c>
      <c r="E138" s="10" t="s">
        <v>601</v>
      </c>
      <c r="F138" s="11" t="s">
        <v>602</v>
      </c>
      <c r="G138" s="12">
        <v>800</v>
      </c>
      <c r="H138" s="12">
        <v>1400</v>
      </c>
      <c r="I138" s="17">
        <v>1.75</v>
      </c>
      <c r="J138" s="17"/>
      <c r="K138" s="14">
        <v>7200</v>
      </c>
      <c r="L138" s="15">
        <f t="shared" si="6"/>
        <v>19.444444444444443</v>
      </c>
      <c r="M138" s="13"/>
      <c r="N138" s="13">
        <v>0.23</v>
      </c>
      <c r="O138" s="12"/>
      <c r="P138" s="12"/>
      <c r="Q138" s="12" t="e">
        <f t="shared" si="7"/>
        <v>#REF!</v>
      </c>
      <c r="R138" s="13"/>
      <c r="S138" s="12"/>
    </row>
    <row r="139" spans="2:19">
      <c r="B139" s="4" t="s">
        <v>604</v>
      </c>
      <c r="C139" s="10" t="s">
        <v>160</v>
      </c>
      <c r="D139" s="10" t="e">
        <v>#N/A</v>
      </c>
      <c r="E139" s="10" t="s">
        <v>604</v>
      </c>
      <c r="F139" s="11" t="s">
        <v>605</v>
      </c>
      <c r="G139" s="12">
        <v>300</v>
      </c>
      <c r="H139" s="12">
        <v>300</v>
      </c>
      <c r="I139" s="13">
        <v>1</v>
      </c>
      <c r="J139" s="13"/>
      <c r="K139" s="14">
        <v>2100</v>
      </c>
      <c r="L139" s="15">
        <f t="shared" si="6"/>
        <v>14.285714285714286</v>
      </c>
      <c r="M139" s="13"/>
      <c r="N139" s="13">
        <v>0.41000000000000003</v>
      </c>
      <c r="O139" s="12"/>
      <c r="P139" s="12"/>
      <c r="Q139" s="12" t="e">
        <f t="shared" si="7"/>
        <v>#REF!</v>
      </c>
      <c r="R139" s="13"/>
      <c r="S139" s="12"/>
    </row>
    <row r="140" spans="2:19">
      <c r="B140" s="4" t="s">
        <v>607</v>
      </c>
      <c r="C140" s="10" t="s">
        <v>135</v>
      </c>
      <c r="D140" s="10" t="e">
        <v>#N/A</v>
      </c>
      <c r="E140" s="10" t="s">
        <v>607</v>
      </c>
      <c r="F140" s="11" t="s">
        <v>608</v>
      </c>
      <c r="G140" s="12">
        <v>500</v>
      </c>
      <c r="H140" s="12">
        <v>1500</v>
      </c>
      <c r="I140" s="13">
        <v>3</v>
      </c>
      <c r="J140" s="13"/>
      <c r="K140" s="14">
        <v>7500</v>
      </c>
      <c r="L140" s="15">
        <f t="shared" si="6"/>
        <v>20</v>
      </c>
      <c r="M140" s="13"/>
      <c r="N140" s="13">
        <v>0.44</v>
      </c>
      <c r="O140" s="12"/>
      <c r="P140" s="12"/>
      <c r="Q140" s="12" t="e">
        <f t="shared" si="7"/>
        <v>#REF!</v>
      </c>
      <c r="R140" s="13"/>
      <c r="S140" s="12"/>
    </row>
    <row r="141" spans="2:19">
      <c r="B141" s="4" t="s">
        <v>611</v>
      </c>
      <c r="C141" s="10" t="s">
        <v>610</v>
      </c>
      <c r="D141" s="10" t="e">
        <v>#N/A</v>
      </c>
      <c r="E141" s="10" t="s">
        <v>611</v>
      </c>
      <c r="F141" s="11" t="s">
        <v>612</v>
      </c>
      <c r="G141" s="12">
        <v>700</v>
      </c>
      <c r="H141" s="12">
        <v>3500</v>
      </c>
      <c r="I141" s="13">
        <v>5</v>
      </c>
      <c r="J141" s="13"/>
      <c r="K141" s="14">
        <v>8400</v>
      </c>
      <c r="L141" s="15">
        <f t="shared" si="6"/>
        <v>41.666666666666664</v>
      </c>
      <c r="M141" s="13"/>
      <c r="N141" s="13">
        <v>0.35000000000000003</v>
      </c>
      <c r="O141" s="12"/>
      <c r="P141" s="12"/>
      <c r="Q141" s="12" t="e">
        <f t="shared" si="7"/>
        <v>#REF!</v>
      </c>
      <c r="R141" s="13"/>
      <c r="S141" s="12"/>
    </row>
    <row r="142" spans="2:19">
      <c r="B142" s="4" t="s">
        <v>614</v>
      </c>
      <c r="C142" s="10" t="s">
        <v>610</v>
      </c>
      <c r="D142" s="10" t="e">
        <v>#N/A</v>
      </c>
      <c r="E142" s="10" t="s">
        <v>614</v>
      </c>
      <c r="F142" s="11" t="s">
        <v>615</v>
      </c>
      <c r="G142" s="12">
        <v>900</v>
      </c>
      <c r="H142" s="12">
        <v>900</v>
      </c>
      <c r="I142" s="13">
        <v>1</v>
      </c>
      <c r="J142" s="13"/>
      <c r="K142" s="14">
        <v>1800</v>
      </c>
      <c r="L142" s="15">
        <f t="shared" si="6"/>
        <v>50</v>
      </c>
      <c r="M142" s="13"/>
      <c r="N142" s="13">
        <v>0.26</v>
      </c>
      <c r="O142" s="12"/>
      <c r="P142" s="12"/>
      <c r="Q142" s="12" t="e">
        <f t="shared" si="7"/>
        <v>#REF!</v>
      </c>
      <c r="R142" s="13"/>
      <c r="S142" s="12"/>
    </row>
    <row r="143" spans="2:19">
      <c r="B143" s="4" t="s">
        <v>617</v>
      </c>
      <c r="C143" s="10" t="s">
        <v>137</v>
      </c>
      <c r="D143" s="10" t="e">
        <v>#N/A</v>
      </c>
      <c r="E143" s="10" t="s">
        <v>617</v>
      </c>
      <c r="F143" s="11" t="s">
        <v>618</v>
      </c>
      <c r="G143" s="12">
        <v>600</v>
      </c>
      <c r="H143" s="12">
        <v>1800</v>
      </c>
      <c r="I143" s="13">
        <v>3</v>
      </c>
      <c r="J143" s="13"/>
      <c r="K143" s="14">
        <v>23500</v>
      </c>
      <c r="L143" s="15">
        <f t="shared" si="6"/>
        <v>7.6595744680851068</v>
      </c>
      <c r="M143" s="13"/>
      <c r="N143" s="13">
        <v>0.22</v>
      </c>
      <c r="O143" s="12"/>
      <c r="P143" s="12"/>
      <c r="Q143" s="12" t="e">
        <f t="shared" si="7"/>
        <v>#REF!</v>
      </c>
      <c r="R143" s="13"/>
      <c r="S143" s="12"/>
    </row>
    <row r="144" spans="2:19">
      <c r="B144" s="4" t="s">
        <v>619</v>
      </c>
      <c r="C144" s="10" t="s">
        <v>137</v>
      </c>
      <c r="D144" s="10" t="e">
        <v>#N/A</v>
      </c>
      <c r="E144" s="10" t="s">
        <v>619</v>
      </c>
      <c r="F144" s="11" t="s">
        <v>620</v>
      </c>
      <c r="G144" s="12">
        <v>500</v>
      </c>
      <c r="H144" s="12">
        <v>3500</v>
      </c>
      <c r="I144" s="13">
        <v>7</v>
      </c>
      <c r="J144" s="13"/>
      <c r="K144" s="14">
        <v>14400</v>
      </c>
      <c r="L144" s="15">
        <f t="shared" si="6"/>
        <v>24.305555555555557</v>
      </c>
      <c r="M144" s="13"/>
      <c r="N144" s="13">
        <v>0.25</v>
      </c>
      <c r="O144" s="12"/>
      <c r="P144" s="12"/>
      <c r="Q144" s="12" t="e">
        <f t="shared" si="7"/>
        <v>#REF!</v>
      </c>
      <c r="R144" s="13"/>
      <c r="S144" s="12"/>
    </row>
    <row r="145" spans="2:19">
      <c r="B145" s="4" t="s">
        <v>622</v>
      </c>
      <c r="C145" s="10" t="s">
        <v>139</v>
      </c>
      <c r="D145" s="10" t="e">
        <v>#N/A</v>
      </c>
      <c r="E145" s="10" t="s">
        <v>622</v>
      </c>
      <c r="F145" s="11" t="s">
        <v>623</v>
      </c>
      <c r="G145" s="12">
        <v>600</v>
      </c>
      <c r="H145" s="12">
        <v>6000</v>
      </c>
      <c r="I145" s="13">
        <v>10</v>
      </c>
      <c r="J145" s="13"/>
      <c r="K145" s="14">
        <v>21600</v>
      </c>
      <c r="L145" s="15">
        <f t="shared" si="6"/>
        <v>27.777777777777779</v>
      </c>
      <c r="M145" s="13"/>
      <c r="N145" s="13">
        <v>0.2</v>
      </c>
      <c r="O145" s="12"/>
      <c r="P145" s="12"/>
      <c r="Q145" s="12" t="e">
        <f t="shared" si="7"/>
        <v>#REF!</v>
      </c>
      <c r="R145" s="13"/>
      <c r="S145" s="12"/>
    </row>
    <row r="146" spans="2:19">
      <c r="B146" s="4" t="s">
        <v>625</v>
      </c>
      <c r="C146" s="10" t="s">
        <v>139</v>
      </c>
      <c r="D146" s="10" t="e">
        <v>#N/A</v>
      </c>
      <c r="E146" s="10" t="s">
        <v>625</v>
      </c>
      <c r="F146" s="11" t="s">
        <v>626</v>
      </c>
      <c r="G146" s="12">
        <v>250</v>
      </c>
      <c r="H146" s="12">
        <v>500</v>
      </c>
      <c r="I146" s="13">
        <v>2</v>
      </c>
      <c r="J146" s="13"/>
      <c r="K146" s="14">
        <v>1000</v>
      </c>
      <c r="L146" s="15">
        <f t="shared" si="6"/>
        <v>50</v>
      </c>
      <c r="M146" s="13"/>
      <c r="N146" s="13">
        <v>0.35</v>
      </c>
      <c r="O146" s="12"/>
      <c r="P146" s="12"/>
      <c r="Q146" s="12" t="e">
        <f t="shared" si="7"/>
        <v>#REF!</v>
      </c>
      <c r="R146" s="13"/>
      <c r="S146" s="12"/>
    </row>
    <row r="147" spans="2:19">
      <c r="B147" s="4" t="s">
        <v>628</v>
      </c>
      <c r="C147" s="10" t="s">
        <v>139</v>
      </c>
      <c r="D147" s="10" t="s">
        <v>50</v>
      </c>
      <c r="E147" s="10" t="s">
        <v>628</v>
      </c>
      <c r="F147" s="11" t="s">
        <v>629</v>
      </c>
      <c r="G147" s="12">
        <v>900</v>
      </c>
      <c r="H147" s="12">
        <v>4500</v>
      </c>
      <c r="I147" s="13">
        <v>5</v>
      </c>
      <c r="J147" s="13"/>
      <c r="K147" s="14">
        <v>4500</v>
      </c>
      <c r="L147" s="15">
        <f t="shared" si="6"/>
        <v>100</v>
      </c>
      <c r="M147" s="13"/>
      <c r="N147" s="16">
        <v>0.15</v>
      </c>
      <c r="O147" s="12"/>
      <c r="P147" s="12"/>
      <c r="Q147" s="12" t="e">
        <f t="shared" si="7"/>
        <v>#REF!</v>
      </c>
      <c r="R147" s="13"/>
      <c r="S147" s="12"/>
    </row>
    <row r="148" spans="2:19">
      <c r="B148" s="4" t="s">
        <v>632</v>
      </c>
      <c r="C148" s="10" t="s">
        <v>631</v>
      </c>
      <c r="D148" s="10" t="e">
        <v>#N/A</v>
      </c>
      <c r="E148" s="10" t="s">
        <v>632</v>
      </c>
      <c r="F148" s="11" t="s">
        <v>633</v>
      </c>
      <c r="G148" s="12">
        <v>500</v>
      </c>
      <c r="H148" s="12">
        <v>1000</v>
      </c>
      <c r="I148" s="13">
        <v>2</v>
      </c>
      <c r="J148" s="13"/>
      <c r="K148" s="14">
        <v>3500</v>
      </c>
      <c r="L148" s="15">
        <f t="shared" si="6"/>
        <v>28.571428571428573</v>
      </c>
      <c r="M148" s="13"/>
      <c r="N148" s="13">
        <v>0.35</v>
      </c>
      <c r="O148" s="12"/>
      <c r="P148" s="12"/>
      <c r="Q148" s="12" t="e">
        <f t="shared" si="7"/>
        <v>#REF!</v>
      </c>
      <c r="R148" s="13"/>
      <c r="S148" s="12"/>
    </row>
    <row r="149" spans="2:19">
      <c r="B149" s="4" t="s">
        <v>635</v>
      </c>
      <c r="C149" s="10" t="s">
        <v>631</v>
      </c>
      <c r="D149" s="10" t="e">
        <v>#N/A</v>
      </c>
      <c r="E149" s="10" t="s">
        <v>635</v>
      </c>
      <c r="F149" s="11" t="s">
        <v>636</v>
      </c>
      <c r="G149" s="12">
        <v>800</v>
      </c>
      <c r="H149" s="12">
        <v>4000</v>
      </c>
      <c r="I149" s="13">
        <v>5</v>
      </c>
      <c r="J149" s="13"/>
      <c r="K149" s="14">
        <v>4000</v>
      </c>
      <c r="L149" s="15">
        <f t="shared" si="6"/>
        <v>100</v>
      </c>
      <c r="M149" s="13"/>
      <c r="N149" s="13">
        <v>0.26</v>
      </c>
      <c r="O149" s="12"/>
      <c r="P149" s="12"/>
      <c r="Q149" s="12" t="e">
        <f t="shared" si="7"/>
        <v>#REF!</v>
      </c>
      <c r="R149" s="13"/>
      <c r="S149" s="12"/>
    </row>
    <row r="150" spans="2:19">
      <c r="B150" s="4" t="s">
        <v>638</v>
      </c>
      <c r="C150" s="10" t="s">
        <v>141</v>
      </c>
      <c r="D150" s="10" t="e">
        <v>#N/A</v>
      </c>
      <c r="E150" s="10" t="s">
        <v>638</v>
      </c>
      <c r="F150" s="11" t="s">
        <v>639</v>
      </c>
      <c r="G150" s="12">
        <v>500</v>
      </c>
      <c r="H150" s="12">
        <v>5000</v>
      </c>
      <c r="I150" s="13">
        <v>10</v>
      </c>
      <c r="J150" s="13"/>
      <c r="K150" s="14">
        <v>23000</v>
      </c>
      <c r="L150" s="15">
        <f t="shared" si="6"/>
        <v>21.739130434782609</v>
      </c>
      <c r="M150" s="12"/>
      <c r="N150" s="13">
        <v>0.26</v>
      </c>
      <c r="O150" s="12"/>
      <c r="P150" s="12"/>
      <c r="Q150" s="12" t="e">
        <f t="shared" si="7"/>
        <v>#REF!</v>
      </c>
      <c r="R150" s="13"/>
      <c r="S150" s="12"/>
    </row>
    <row r="151" spans="2:19">
      <c r="B151" s="4" t="s">
        <v>641</v>
      </c>
      <c r="C151" s="10" t="s">
        <v>141</v>
      </c>
      <c r="D151" s="10" t="e">
        <v>#N/A</v>
      </c>
      <c r="E151" s="10" t="s">
        <v>641</v>
      </c>
      <c r="F151" s="11" t="s">
        <v>642</v>
      </c>
      <c r="G151" s="12">
        <v>250</v>
      </c>
      <c r="H151" s="12">
        <v>500</v>
      </c>
      <c r="I151" s="13">
        <v>2</v>
      </c>
      <c r="J151" s="13"/>
      <c r="K151" s="14">
        <v>4000</v>
      </c>
      <c r="L151" s="15">
        <f t="shared" si="6"/>
        <v>12.5</v>
      </c>
      <c r="M151" s="12"/>
      <c r="N151" s="13">
        <v>0.41000000000000003</v>
      </c>
      <c r="O151" s="12"/>
      <c r="P151" s="12"/>
      <c r="Q151" s="12" t="e">
        <f t="shared" si="7"/>
        <v>#REF!</v>
      </c>
      <c r="R151" s="13"/>
      <c r="S151" s="12"/>
    </row>
    <row r="152" spans="2:19">
      <c r="B152" s="4" t="s">
        <v>644</v>
      </c>
      <c r="C152" s="10" t="s">
        <v>141</v>
      </c>
      <c r="D152" s="10" t="e">
        <v>#N/A</v>
      </c>
      <c r="E152" s="10" t="s">
        <v>644</v>
      </c>
      <c r="F152" s="11" t="s">
        <v>645</v>
      </c>
      <c r="G152" s="12">
        <v>150</v>
      </c>
      <c r="H152" s="12">
        <v>450</v>
      </c>
      <c r="I152" s="13">
        <v>3</v>
      </c>
      <c r="J152" s="13"/>
      <c r="K152" s="14">
        <v>2400</v>
      </c>
      <c r="L152" s="15">
        <f t="shared" si="6"/>
        <v>18.75</v>
      </c>
      <c r="M152" s="12"/>
      <c r="N152" s="13">
        <v>0.49</v>
      </c>
      <c r="O152" s="12"/>
      <c r="P152" s="12"/>
      <c r="Q152" s="12" t="e">
        <f t="shared" si="7"/>
        <v>#REF!</v>
      </c>
      <c r="R152" s="13"/>
      <c r="S152" s="12"/>
    </row>
    <row r="153" spans="2:19">
      <c r="B153" s="4" t="s">
        <v>647</v>
      </c>
      <c r="C153" s="10" t="s">
        <v>141</v>
      </c>
      <c r="D153" s="10" t="e">
        <v>#N/A</v>
      </c>
      <c r="E153" s="10" t="s">
        <v>647</v>
      </c>
      <c r="F153" s="11" t="s">
        <v>648</v>
      </c>
      <c r="G153" s="12">
        <v>800</v>
      </c>
      <c r="H153" s="12">
        <v>7200</v>
      </c>
      <c r="I153" s="13">
        <v>9</v>
      </c>
      <c r="J153" s="13"/>
      <c r="K153" s="14">
        <v>25600</v>
      </c>
      <c r="L153" s="15">
        <f t="shared" si="6"/>
        <v>28.125</v>
      </c>
      <c r="M153" s="12"/>
      <c r="N153" s="13">
        <v>0.19</v>
      </c>
      <c r="O153" s="12"/>
      <c r="P153" s="12"/>
      <c r="Q153" s="12" t="e">
        <f t="shared" si="7"/>
        <v>#REF!</v>
      </c>
      <c r="R153" s="13"/>
      <c r="S153" s="12"/>
    </row>
    <row r="154" spans="2:19">
      <c r="B154" s="4" t="s">
        <v>651</v>
      </c>
      <c r="C154" s="10" t="s">
        <v>650</v>
      </c>
      <c r="D154" s="10" t="e">
        <v>#N/A</v>
      </c>
      <c r="E154" s="10" t="s">
        <v>651</v>
      </c>
      <c r="F154" s="11" t="s">
        <v>652</v>
      </c>
      <c r="G154" s="12">
        <v>500</v>
      </c>
      <c r="H154" s="12">
        <v>500</v>
      </c>
      <c r="I154" s="13">
        <v>1</v>
      </c>
      <c r="J154" s="13"/>
      <c r="K154" s="14">
        <v>3500</v>
      </c>
      <c r="L154" s="15">
        <f t="shared" si="6"/>
        <v>14.285714285714286</v>
      </c>
      <c r="M154" s="13"/>
      <c r="N154" s="13">
        <v>0.4</v>
      </c>
      <c r="O154" s="12"/>
      <c r="P154" s="12"/>
      <c r="Q154" s="12" t="e">
        <f t="shared" si="7"/>
        <v>#REF!</v>
      </c>
      <c r="R154" s="13"/>
      <c r="S154" s="12"/>
    </row>
    <row r="155" spans="2:19">
      <c r="B155" s="4" t="s">
        <v>655</v>
      </c>
      <c r="C155" s="10" t="s">
        <v>654</v>
      </c>
      <c r="D155" s="10" t="e">
        <v>#N/A</v>
      </c>
      <c r="E155" s="10" t="s">
        <v>655</v>
      </c>
      <c r="F155" s="11" t="s">
        <v>656</v>
      </c>
      <c r="G155" s="12">
        <v>800</v>
      </c>
      <c r="H155" s="12">
        <v>800</v>
      </c>
      <c r="I155" s="13">
        <v>1</v>
      </c>
      <c r="J155" s="13"/>
      <c r="K155" s="14">
        <v>3200</v>
      </c>
      <c r="L155" s="15">
        <f t="shared" si="6"/>
        <v>25</v>
      </c>
      <c r="M155" s="12"/>
      <c r="N155" s="13">
        <v>0.21000000000000002</v>
      </c>
      <c r="O155" s="12"/>
      <c r="P155" s="12"/>
      <c r="Q155" s="12" t="e">
        <f t="shared" si="7"/>
        <v>#REF!</v>
      </c>
      <c r="R155" s="13"/>
      <c r="S155" s="12"/>
    </row>
    <row r="156" spans="2:19">
      <c r="B156" s="4" t="s">
        <v>659</v>
      </c>
      <c r="C156" s="10" t="s">
        <v>658</v>
      </c>
      <c r="D156" s="10" t="e">
        <v>#N/A</v>
      </c>
      <c r="E156" s="10" t="s">
        <v>659</v>
      </c>
      <c r="F156" s="11" t="s">
        <v>660</v>
      </c>
      <c r="G156" s="12">
        <v>500</v>
      </c>
      <c r="H156" s="12">
        <v>1500</v>
      </c>
      <c r="I156" s="13">
        <v>3</v>
      </c>
      <c r="J156" s="13"/>
      <c r="K156" s="14">
        <v>5500</v>
      </c>
      <c r="L156" s="15">
        <f t="shared" si="6"/>
        <v>27.272727272727273</v>
      </c>
      <c r="M156" s="12"/>
      <c r="N156" s="13">
        <v>0.25</v>
      </c>
      <c r="O156" s="12"/>
      <c r="P156" s="12"/>
      <c r="Q156" s="12" t="e">
        <f t="shared" si="7"/>
        <v>#REF!</v>
      </c>
      <c r="R156" s="13"/>
      <c r="S156" s="12"/>
    </row>
    <row r="157" spans="2:19">
      <c r="B157" s="4" t="s">
        <v>662</v>
      </c>
      <c r="C157" s="10" t="s">
        <v>658</v>
      </c>
      <c r="D157" s="10" t="e">
        <v>#N/A</v>
      </c>
      <c r="E157" s="10" t="s">
        <v>662</v>
      </c>
      <c r="F157" s="11" t="s">
        <v>663</v>
      </c>
      <c r="G157" s="12">
        <v>250</v>
      </c>
      <c r="H157" s="12">
        <v>500</v>
      </c>
      <c r="I157" s="13">
        <v>2</v>
      </c>
      <c r="J157" s="13"/>
      <c r="K157" s="14">
        <v>1000</v>
      </c>
      <c r="L157" s="15">
        <f t="shared" si="6"/>
        <v>50</v>
      </c>
      <c r="M157" s="12"/>
      <c r="N157" s="13">
        <v>0.41000000000000003</v>
      </c>
      <c r="O157" s="12"/>
      <c r="P157" s="12"/>
      <c r="Q157" s="12" t="e">
        <f t="shared" si="7"/>
        <v>#REF!</v>
      </c>
      <c r="R157" s="13"/>
      <c r="S157" s="12"/>
    </row>
    <row r="158" spans="2:19">
      <c r="B158" s="4" t="s">
        <v>666</v>
      </c>
      <c r="C158" s="10" t="s">
        <v>665</v>
      </c>
      <c r="D158" s="10" t="e">
        <v>#N/A</v>
      </c>
      <c r="E158" s="10" t="s">
        <v>666</v>
      </c>
      <c r="F158" s="11" t="s">
        <v>667</v>
      </c>
      <c r="G158" s="12">
        <v>800</v>
      </c>
      <c r="H158" s="12">
        <v>1600</v>
      </c>
      <c r="I158" s="13">
        <v>2</v>
      </c>
      <c r="J158" s="13"/>
      <c r="K158" s="14">
        <v>13600</v>
      </c>
      <c r="L158" s="15">
        <f t="shared" si="6"/>
        <v>11.764705882352942</v>
      </c>
      <c r="M158" s="13"/>
      <c r="N158" s="13">
        <v>0.26</v>
      </c>
      <c r="O158" s="12"/>
      <c r="P158" s="12"/>
      <c r="Q158" s="12" t="e">
        <f t="shared" si="7"/>
        <v>#REF!</v>
      </c>
      <c r="R158" s="13"/>
      <c r="S158" s="12"/>
    </row>
    <row r="159" spans="2:19">
      <c r="B159" s="4" t="s">
        <v>670</v>
      </c>
      <c r="C159" s="10" t="s">
        <v>669</v>
      </c>
      <c r="D159" s="10" t="e">
        <v>#N/A</v>
      </c>
      <c r="E159" s="10" t="s">
        <v>670</v>
      </c>
      <c r="F159" s="11" t="s">
        <v>671</v>
      </c>
      <c r="G159" s="12">
        <v>600</v>
      </c>
      <c r="H159" s="12">
        <v>1200</v>
      </c>
      <c r="I159" s="13">
        <v>2</v>
      </c>
      <c r="J159" s="13"/>
      <c r="K159" s="14">
        <v>2400</v>
      </c>
      <c r="L159" s="15">
        <f t="shared" si="6"/>
        <v>50</v>
      </c>
      <c r="M159" s="13"/>
      <c r="N159" s="13">
        <v>0.35000000000000003</v>
      </c>
      <c r="O159" s="12"/>
      <c r="P159" s="12"/>
      <c r="Q159" s="12" t="e">
        <f t="shared" si="7"/>
        <v>#REF!</v>
      </c>
      <c r="R159" s="13"/>
      <c r="S159" s="12"/>
    </row>
    <row r="160" spans="2:19">
      <c r="B160" s="4" t="s">
        <v>673</v>
      </c>
      <c r="C160" s="10" t="s">
        <v>669</v>
      </c>
      <c r="D160" s="10" t="e">
        <v>#N/A</v>
      </c>
      <c r="E160" s="10" t="s">
        <v>673</v>
      </c>
      <c r="F160" s="11" t="s">
        <v>674</v>
      </c>
      <c r="G160" s="12">
        <v>300</v>
      </c>
      <c r="H160" s="12">
        <v>300</v>
      </c>
      <c r="I160" s="13">
        <v>1</v>
      </c>
      <c r="J160" s="13"/>
      <c r="K160" s="14">
        <v>600</v>
      </c>
      <c r="L160" s="15">
        <f t="shared" si="6"/>
        <v>50</v>
      </c>
      <c r="M160" s="13"/>
      <c r="N160" s="13">
        <v>0.48</v>
      </c>
      <c r="O160" s="12"/>
      <c r="P160" s="12"/>
      <c r="Q160" s="12" t="e">
        <f t="shared" si="7"/>
        <v>#REF!</v>
      </c>
      <c r="R160" s="13"/>
      <c r="S160" s="12"/>
    </row>
    <row r="161" spans="2:19">
      <c r="B161" s="4" t="s">
        <v>676</v>
      </c>
      <c r="C161" s="10" t="s">
        <v>669</v>
      </c>
      <c r="D161" s="10" t="e">
        <v>#N/A</v>
      </c>
      <c r="E161" s="10" t="s">
        <v>676</v>
      </c>
      <c r="F161" s="11" t="s">
        <v>677</v>
      </c>
      <c r="G161" s="12">
        <v>900</v>
      </c>
      <c r="H161" s="12">
        <v>1800</v>
      </c>
      <c r="I161" s="13">
        <v>2</v>
      </c>
      <c r="J161" s="13"/>
      <c r="K161" s="14">
        <v>1800</v>
      </c>
      <c r="L161" s="15">
        <f t="shared" si="6"/>
        <v>100</v>
      </c>
      <c r="M161" s="13"/>
      <c r="N161" s="13">
        <v>0.26</v>
      </c>
      <c r="O161" s="12"/>
      <c r="P161" s="12"/>
      <c r="Q161" s="12" t="e">
        <f t="shared" si="7"/>
        <v>#REF!</v>
      </c>
      <c r="R161" s="13"/>
      <c r="S161" s="12"/>
    </row>
    <row r="162" spans="2:19">
      <c r="B162" s="4" t="s">
        <v>679</v>
      </c>
      <c r="C162" s="10" t="s">
        <v>161</v>
      </c>
      <c r="D162" s="10" t="e">
        <v>#N/A</v>
      </c>
      <c r="E162" s="10" t="s">
        <v>679</v>
      </c>
      <c r="F162" s="11" t="s">
        <v>680</v>
      </c>
      <c r="G162" s="12">
        <v>600</v>
      </c>
      <c r="H162" s="12">
        <v>600</v>
      </c>
      <c r="I162" s="13">
        <v>1</v>
      </c>
      <c r="J162" s="13"/>
      <c r="K162" s="14">
        <v>3000</v>
      </c>
      <c r="L162" s="15">
        <f t="shared" si="6"/>
        <v>20</v>
      </c>
      <c r="M162" s="13"/>
      <c r="N162" s="13">
        <v>0.2</v>
      </c>
      <c r="O162" s="12"/>
      <c r="P162" s="12"/>
      <c r="Q162" s="12" t="e">
        <f t="shared" si="7"/>
        <v>#REF!</v>
      </c>
      <c r="R162" s="13"/>
      <c r="S162" s="12"/>
    </row>
    <row r="163" spans="2:19">
      <c r="B163" s="4" t="s">
        <v>682</v>
      </c>
      <c r="C163" s="10" t="s">
        <v>681</v>
      </c>
      <c r="D163" s="10" t="e">
        <v>#N/A</v>
      </c>
      <c r="E163" s="10" t="s">
        <v>682</v>
      </c>
      <c r="F163" s="11" t="s">
        <v>683</v>
      </c>
      <c r="G163" s="12">
        <v>250</v>
      </c>
      <c r="H163" s="12">
        <v>750</v>
      </c>
      <c r="I163" s="13">
        <v>3</v>
      </c>
      <c r="J163" s="13"/>
      <c r="K163" s="14">
        <v>750</v>
      </c>
      <c r="L163" s="15">
        <f t="shared" si="6"/>
        <v>100</v>
      </c>
      <c r="M163" s="13"/>
      <c r="N163" s="13">
        <v>0.34</v>
      </c>
      <c r="O163" s="12"/>
      <c r="P163" s="12"/>
      <c r="Q163" s="12" t="e">
        <f t="shared" si="7"/>
        <v>#REF!</v>
      </c>
      <c r="R163" s="13"/>
      <c r="S163" s="12"/>
    </row>
    <row r="164" spans="2:19">
      <c r="B164" s="4" t="s">
        <v>685</v>
      </c>
      <c r="C164" s="10" t="s">
        <v>161</v>
      </c>
      <c r="D164" s="10" t="e">
        <v>#N/A</v>
      </c>
      <c r="E164" s="10" t="s">
        <v>685</v>
      </c>
      <c r="F164" s="11" t="s">
        <v>686</v>
      </c>
      <c r="G164" s="12">
        <v>800</v>
      </c>
      <c r="H164" s="12">
        <v>1500</v>
      </c>
      <c r="I164" s="17">
        <v>1.875</v>
      </c>
      <c r="J164" s="17"/>
      <c r="K164" s="14">
        <v>4800</v>
      </c>
      <c r="L164" s="15">
        <f t="shared" si="6"/>
        <v>31.25</v>
      </c>
      <c r="M164" s="13"/>
      <c r="N164" s="13">
        <v>0.14000000000000001</v>
      </c>
      <c r="O164" s="12"/>
      <c r="P164" s="12"/>
      <c r="Q164" s="12" t="e">
        <f t="shared" si="7"/>
        <v>#REF!</v>
      </c>
      <c r="R164" s="13"/>
      <c r="S164" s="12"/>
    </row>
    <row r="165" spans="2:19">
      <c r="B165" s="4" t="s">
        <v>689</v>
      </c>
      <c r="C165" s="10" t="s">
        <v>688</v>
      </c>
      <c r="D165" s="10" t="e">
        <v>#N/A</v>
      </c>
      <c r="E165" s="10" t="s">
        <v>689</v>
      </c>
      <c r="F165" s="11" t="s">
        <v>690</v>
      </c>
      <c r="G165" s="12">
        <v>200</v>
      </c>
      <c r="H165" s="12">
        <v>400</v>
      </c>
      <c r="I165" s="13">
        <v>2</v>
      </c>
      <c r="J165" s="13"/>
      <c r="K165" s="14">
        <v>600</v>
      </c>
      <c r="L165" s="15">
        <f t="shared" si="6"/>
        <v>66.666666666666671</v>
      </c>
      <c r="M165" s="13"/>
      <c r="N165" s="13">
        <v>0.54</v>
      </c>
      <c r="O165" s="12"/>
      <c r="P165" s="12"/>
      <c r="Q165" s="12" t="e">
        <f t="shared" ref="Q165:Q176" si="8">VLOOKUP(B165,frig,2,0)</f>
        <v>#REF!</v>
      </c>
      <c r="R165" s="13"/>
      <c r="S165" s="12"/>
    </row>
    <row r="166" spans="2:19">
      <c r="B166" s="4" t="s">
        <v>692</v>
      </c>
      <c r="C166" s="10" t="s">
        <v>688</v>
      </c>
      <c r="D166" s="10" t="e">
        <v>#N/A</v>
      </c>
      <c r="E166" s="10" t="s">
        <v>692</v>
      </c>
      <c r="F166" s="11" t="s">
        <v>693</v>
      </c>
      <c r="G166" s="12">
        <v>800</v>
      </c>
      <c r="H166" s="12">
        <v>2300</v>
      </c>
      <c r="I166" s="17">
        <v>2.875</v>
      </c>
      <c r="J166" s="17"/>
      <c r="K166" s="14">
        <v>2400</v>
      </c>
      <c r="L166" s="15">
        <f t="shared" si="6"/>
        <v>95.833333333333329</v>
      </c>
      <c r="M166" s="13"/>
      <c r="N166" s="13">
        <v>0.23</v>
      </c>
      <c r="O166" s="12"/>
      <c r="P166" s="12"/>
      <c r="Q166" s="12" t="e">
        <f t="shared" si="8"/>
        <v>#REF!</v>
      </c>
      <c r="R166" s="13"/>
      <c r="S166" s="12"/>
    </row>
    <row r="167" spans="2:19">
      <c r="B167" s="4" t="s">
        <v>695</v>
      </c>
      <c r="C167" s="10" t="s">
        <v>149</v>
      </c>
      <c r="D167" s="10" t="e">
        <v>#N/A</v>
      </c>
      <c r="E167" s="10" t="s">
        <v>695</v>
      </c>
      <c r="F167" s="11" t="s">
        <v>696</v>
      </c>
      <c r="G167" s="12">
        <v>500</v>
      </c>
      <c r="H167" s="12">
        <v>1500</v>
      </c>
      <c r="I167" s="13">
        <v>3</v>
      </c>
      <c r="J167" s="13"/>
      <c r="K167" s="14">
        <v>11000</v>
      </c>
      <c r="L167" s="15">
        <f t="shared" si="6"/>
        <v>13.636363636363637</v>
      </c>
      <c r="M167" s="13"/>
      <c r="N167" s="13">
        <v>0.23</v>
      </c>
      <c r="O167" s="12"/>
      <c r="P167" s="12"/>
      <c r="Q167" s="12" t="e">
        <f t="shared" si="8"/>
        <v>#REF!</v>
      </c>
      <c r="R167" s="13"/>
      <c r="S167" s="12"/>
    </row>
    <row r="168" spans="2:19">
      <c r="B168" s="4" t="s">
        <v>698</v>
      </c>
      <c r="C168" s="10" t="s">
        <v>149</v>
      </c>
      <c r="D168" s="10" t="e">
        <v>#N/A</v>
      </c>
      <c r="E168" s="10" t="s">
        <v>698</v>
      </c>
      <c r="F168" s="11" t="s">
        <v>699</v>
      </c>
      <c r="G168" s="12">
        <v>200</v>
      </c>
      <c r="H168" s="12">
        <v>400</v>
      </c>
      <c r="I168" s="13">
        <v>2</v>
      </c>
      <c r="J168" s="13"/>
      <c r="K168" s="14">
        <v>1200</v>
      </c>
      <c r="L168" s="15">
        <f t="shared" si="6"/>
        <v>33.333333333333336</v>
      </c>
      <c r="M168" s="13"/>
      <c r="N168" s="13">
        <v>0.4</v>
      </c>
      <c r="O168" s="12"/>
      <c r="P168" s="12"/>
      <c r="Q168" s="12" t="e">
        <f t="shared" si="8"/>
        <v>#REF!</v>
      </c>
      <c r="R168" s="13"/>
      <c r="S168" s="12"/>
    </row>
    <row r="169" spans="2:19">
      <c r="B169" s="4" t="s">
        <v>702</v>
      </c>
      <c r="C169" s="10" t="s">
        <v>701</v>
      </c>
      <c r="D169" s="10" t="e">
        <v>#N/A</v>
      </c>
      <c r="E169" s="10" t="s">
        <v>702</v>
      </c>
      <c r="F169" s="11" t="s">
        <v>703</v>
      </c>
      <c r="G169" s="12">
        <v>500</v>
      </c>
      <c r="H169" s="12">
        <v>7500</v>
      </c>
      <c r="I169" s="13">
        <v>15</v>
      </c>
      <c r="J169" s="13"/>
      <c r="K169" s="14">
        <v>24500</v>
      </c>
      <c r="L169" s="15">
        <f t="shared" si="6"/>
        <v>30.612244897959183</v>
      </c>
      <c r="M169" s="13"/>
      <c r="N169" s="13">
        <v>0.23</v>
      </c>
      <c r="O169" s="12"/>
      <c r="P169" s="12"/>
      <c r="Q169" s="12" t="e">
        <f t="shared" si="8"/>
        <v>#REF!</v>
      </c>
      <c r="R169" s="13"/>
      <c r="S169" s="12"/>
    </row>
    <row r="170" spans="2:19">
      <c r="B170" s="4" t="s">
        <v>705</v>
      </c>
      <c r="C170" s="10" t="s">
        <v>701</v>
      </c>
      <c r="D170" s="10" t="e">
        <v>#N/A</v>
      </c>
      <c r="E170" s="10" t="s">
        <v>705</v>
      </c>
      <c r="F170" s="11" t="s">
        <v>706</v>
      </c>
      <c r="G170" s="12">
        <v>200</v>
      </c>
      <c r="H170" s="12">
        <v>1000</v>
      </c>
      <c r="I170" s="13">
        <v>5</v>
      </c>
      <c r="J170" s="13"/>
      <c r="K170" s="14">
        <v>1800</v>
      </c>
      <c r="L170" s="15">
        <f t="shared" si="6"/>
        <v>55.555555555555557</v>
      </c>
      <c r="M170" s="13"/>
      <c r="N170" s="13">
        <v>0.4</v>
      </c>
      <c r="O170" s="12"/>
      <c r="P170" s="12"/>
      <c r="Q170" s="12" t="e">
        <f t="shared" si="8"/>
        <v>#REF!</v>
      </c>
      <c r="R170" s="13"/>
      <c r="S170" s="12"/>
    </row>
    <row r="171" spans="2:19">
      <c r="B171" s="4" t="s">
        <v>708</v>
      </c>
      <c r="C171" s="10" t="s">
        <v>151</v>
      </c>
      <c r="D171" s="10" t="e">
        <v>#N/A</v>
      </c>
      <c r="E171" s="10" t="s">
        <v>708</v>
      </c>
      <c r="F171" s="11" t="s">
        <v>709</v>
      </c>
      <c r="G171" s="19" t="s">
        <v>710</v>
      </c>
      <c r="H171" s="12">
        <v>4900</v>
      </c>
      <c r="I171" s="21">
        <v>9</v>
      </c>
      <c r="J171" s="21"/>
      <c r="K171" s="14">
        <v>15900</v>
      </c>
      <c r="L171" s="15">
        <f t="shared" si="6"/>
        <v>30.817610062893081</v>
      </c>
      <c r="M171" s="13"/>
      <c r="N171" s="13">
        <v>0.23</v>
      </c>
      <c r="O171" s="12"/>
      <c r="P171" s="12"/>
      <c r="Q171" s="12" t="e">
        <f t="shared" si="8"/>
        <v>#REF!</v>
      </c>
      <c r="R171" s="13"/>
      <c r="S171" s="12"/>
    </row>
    <row r="172" spans="2:19">
      <c r="B172" s="4" t="s">
        <v>712</v>
      </c>
      <c r="C172" s="10" t="s">
        <v>151</v>
      </c>
      <c r="D172" s="10" t="e">
        <v>#N/A</v>
      </c>
      <c r="E172" s="10" t="s">
        <v>712</v>
      </c>
      <c r="F172" s="11" t="s">
        <v>713</v>
      </c>
      <c r="G172" s="12">
        <v>250</v>
      </c>
      <c r="H172" s="12">
        <v>1250</v>
      </c>
      <c r="I172" s="13">
        <v>5</v>
      </c>
      <c r="J172" s="13"/>
      <c r="K172" s="14">
        <v>2000</v>
      </c>
      <c r="L172" s="15">
        <f t="shared" si="6"/>
        <v>62.5</v>
      </c>
      <c r="M172" s="13"/>
      <c r="N172" s="13">
        <v>0.37</v>
      </c>
      <c r="O172" s="12"/>
      <c r="P172" s="12"/>
      <c r="Q172" s="12" t="e">
        <f t="shared" si="8"/>
        <v>#REF!</v>
      </c>
      <c r="R172" s="13"/>
      <c r="S172" s="12"/>
    </row>
    <row r="173" spans="2:19">
      <c r="B173" s="4" t="s">
        <v>715</v>
      </c>
      <c r="C173" s="10" t="s">
        <v>151</v>
      </c>
      <c r="D173" s="10" t="e">
        <v>#N/A</v>
      </c>
      <c r="E173" s="10" t="s">
        <v>715</v>
      </c>
      <c r="F173" s="11" t="s">
        <v>716</v>
      </c>
      <c r="G173" s="12">
        <v>900</v>
      </c>
      <c r="H173" s="12">
        <v>2700</v>
      </c>
      <c r="I173" s="13">
        <v>3</v>
      </c>
      <c r="J173" s="13"/>
      <c r="K173" s="14">
        <v>4500</v>
      </c>
      <c r="L173" s="15">
        <f t="shared" si="6"/>
        <v>60</v>
      </c>
      <c r="M173" s="13"/>
      <c r="N173" s="13">
        <v>0.18000000000000002</v>
      </c>
      <c r="O173" s="12"/>
      <c r="P173" s="12"/>
      <c r="Q173" s="12" t="e">
        <f t="shared" si="8"/>
        <v>#REF!</v>
      </c>
      <c r="R173" s="13"/>
      <c r="S173" s="12"/>
    </row>
    <row r="174" spans="2:19">
      <c r="B174" s="4" t="s">
        <v>719</v>
      </c>
      <c r="C174" s="10" t="s">
        <v>718</v>
      </c>
      <c r="D174" s="10" t="e">
        <v>#N/A</v>
      </c>
      <c r="E174" s="10" t="s">
        <v>719</v>
      </c>
      <c r="F174" s="11" t="s">
        <v>720</v>
      </c>
      <c r="G174" s="12">
        <v>600</v>
      </c>
      <c r="H174" s="12">
        <v>2400</v>
      </c>
      <c r="I174" s="13">
        <v>4</v>
      </c>
      <c r="J174" s="13"/>
      <c r="K174" s="14">
        <v>7800</v>
      </c>
      <c r="L174" s="15">
        <f t="shared" si="6"/>
        <v>30.76923076923077</v>
      </c>
      <c r="M174" s="13"/>
      <c r="N174" s="13">
        <v>0.3</v>
      </c>
      <c r="O174" s="12"/>
      <c r="P174" s="12"/>
      <c r="Q174" s="12" t="e">
        <f t="shared" si="8"/>
        <v>#REF!</v>
      </c>
      <c r="R174" s="13"/>
      <c r="S174" s="12"/>
    </row>
    <row r="175" spans="2:19">
      <c r="B175" s="4" t="s">
        <v>722</v>
      </c>
      <c r="C175" s="10" t="s">
        <v>718</v>
      </c>
      <c r="D175" s="10" t="e">
        <v>#N/A</v>
      </c>
      <c r="E175" s="10" t="s">
        <v>722</v>
      </c>
      <c r="F175" s="11" t="s">
        <v>723</v>
      </c>
      <c r="G175" s="12">
        <v>300</v>
      </c>
      <c r="H175" s="12">
        <v>300</v>
      </c>
      <c r="I175" s="13">
        <v>1</v>
      </c>
      <c r="J175" s="13"/>
      <c r="K175" s="14">
        <v>600</v>
      </c>
      <c r="L175" s="15">
        <f t="shared" si="6"/>
        <v>50</v>
      </c>
      <c r="M175" s="13"/>
      <c r="N175" s="13">
        <v>0.44</v>
      </c>
      <c r="O175" s="12"/>
      <c r="P175" s="12"/>
      <c r="Q175" s="12" t="e">
        <f t="shared" si="8"/>
        <v>#REF!</v>
      </c>
      <c r="R175" s="13"/>
      <c r="S175" s="12"/>
    </row>
    <row r="176" spans="2:19">
      <c r="B176" s="4" t="s">
        <v>725</v>
      </c>
      <c r="C176" s="10" t="s">
        <v>718</v>
      </c>
      <c r="D176" s="10" t="e">
        <v>#N/A</v>
      </c>
      <c r="E176" s="10" t="s">
        <v>725</v>
      </c>
      <c r="F176" s="11" t="s">
        <v>726</v>
      </c>
      <c r="G176" s="12">
        <v>200</v>
      </c>
      <c r="H176" s="12">
        <v>200</v>
      </c>
      <c r="I176" s="13">
        <v>1</v>
      </c>
      <c r="J176" s="13"/>
      <c r="K176" s="14">
        <v>600</v>
      </c>
      <c r="L176" s="15">
        <f t="shared" si="6"/>
        <v>33.333333333333336</v>
      </c>
      <c r="M176" s="13"/>
      <c r="N176" s="13">
        <v>0.54</v>
      </c>
      <c r="O176" s="12"/>
      <c r="P176" s="12"/>
      <c r="Q176" s="12" t="e">
        <f t="shared" si="8"/>
        <v>#REF!</v>
      </c>
      <c r="R176" s="13"/>
      <c r="S176" s="12"/>
    </row>
  </sheetData>
  <autoFilter ref="B4:S176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2021</vt:lpstr>
      <vt:lpstr>2021-2022</vt:lpstr>
      <vt:lpstr>Условия работы</vt:lpstr>
      <vt:lpstr>лето рабочий</vt:lpstr>
      <vt:lpstr>chek</vt:lpstr>
      <vt:lpstr>frigo</vt:lpstr>
      <vt:lpstr>frigogo</vt:lpstr>
      <vt:lpstr>'2021-2022'!table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2020-05-19T12:00:34Z</dcterms:created>
  <dcterms:modified xsi:type="dcterms:W3CDTF">2021-08-30T13:15:31Z</dcterms:modified>
</cp:coreProperties>
</file>